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<sst xmlns="http://schemas.openxmlformats.org/spreadsheetml/2006/main" count="6316" uniqueCount="2914">
  <si>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</si>
  <si>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</si>
  <si>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</si>
  <si>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</si>
  <si>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</si>
  <si>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</si>
  <si>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</si>
  <si>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</si>
  <si>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</si>
  <si>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</si>
  <si>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</si>
  <si>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</si>
  <si>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</si>
  <si>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</si>
  <si>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</si>
  <si>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</si>
  <si>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</si>
  <si>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</si>
  <si>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</si>
  <si>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</si>
  <si>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</si>
  <si>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</si>
  <si>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</si>
  <si>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</si>
  <si>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</si>
  <si>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</si>
  <si>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</si>
  <si>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</si>
  <si>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</si>
  <si>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</si>
  <si>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</si>
  <si>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</si>
  <si>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</si>
  <si>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</si>
  <si>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</si>
  <si>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</si>
  <si>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</si>
  <si>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</si>
  <si>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</si>
  <si>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</si>
  <si>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</si>
  <si>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</si>
  <si>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</si>
  <si>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</si>
  <si>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</si>
  <si>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</si>
  <si>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</si>
  <si>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</si>
  <si>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</si>
  <si>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</si>
  <si>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</si>
  <si>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</si>
  <si>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</si>
  <si>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</si>
  <si>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</si>
  <si>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</si>
  <si>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</si>
  <si>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</si>
  <si>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</si>
  <si>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</si>
  <si>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</si>
  <si>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</si>
  <si>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</si>
  <si>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</si>
  <si>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</si>
  <si>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</si>
  <si>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</si>
  <si>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</si>
  <si>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</si>
  <si>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</si>
  <si>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</si>
  <si>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</si>
  <si>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</si>
  <si>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</si>
  <si>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</si>
  <si>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</si>
  <si>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</si>
  <si>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</si>
  <si>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</si>
  <si>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</si>
  <si>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</si>
  <si>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</si>
  <si>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</si>
  <si>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</si>
  <si>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</si>
  <si>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</si>
  <si>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</si>
  <si>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</si>
  <si>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</si>
  <si>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</si>
  <si>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</si>
  <si>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</si>
  <si>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</si>
  <si>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</si>
  <si>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</si>
  <si>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</si>
  <si>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</si>
  <si>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</si>
  <si>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</si>
  <si>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</si>
  <si>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</si>
  <si>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</si>
  <si>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</si>
  <si>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</si>
  <si>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</si>
  <si>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</si>
  <si>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</si>
  <si>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</si>
  <si>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</si>
  <si>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</si>
  <si>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</si>
  <si>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</si>
  <si>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</si>
  <si>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</si>
  <si>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</si>
  <si>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</si>
  <si>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</si>
  <si>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</si>
  <si>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</si>
  <si>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</si>
  <si>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</si>
  <si>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</si>
  <si>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</si>
  <si>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</si>
  <si>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</si>
  <si>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</si>
  <si>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</si>
  <si>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</si>
  <si>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</si>
  <si>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</si>
  <si>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</si>
  <si>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</si>
  <si>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</si>
  <si>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</si>
  <si>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</si>
  <si>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</si>
  <si>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</si>
  <si>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</si>
  <si>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</si>
  <si>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</si>
  <si>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</si>
  <si>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</si>
  <si>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</si>
  <si>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</si>
  <si>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</si>
  <si>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</si>
  <si>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</si>
  <si>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</si>
  <si>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</si>
  <si>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</si>
  <si>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</si>
  <si>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</si>
  <si>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</si>
  <si>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</si>
  <si>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</si>
  <si>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</si>
  <si>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</si>
  <si>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</si>
  <si>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</si>
  <si>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</si>
  <si>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</si>
  <si>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</si>
  <si>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</si>
  <si>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</si>
  <si>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</si>
  <si>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</si>
  <si>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</si>
  <si>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</si>
  <si>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</si>
  <si>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</si>
  <si>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</si>
  <si>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</si>
  <si>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</si>
  <si>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</si>
  <si>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</si>
  <si>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</si>
  <si>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</si>
  <si>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</si>
  <si>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</si>
  <si>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</si>
  <si>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</si>
  <si>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</si>
  <si>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</si>
  <si>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</si>
  <si>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</si>
  <si>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</si>
  <si>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</si>
  <si>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</si>
  <si>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</si>
  <si>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</si>
  <si>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</si>
  <si>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</si>
  <si>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</si>
  <si>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</si>
  <si>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</si>
  <si>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</si>
  <si>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</si>
  <si>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</si>
  <si>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</si>
  <si>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</si>
  <si>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</si>
  <si>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</si>
  <si>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</si>
  <si>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</si>
  <si>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</si>
  <si>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</si>
  <si>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</si>
  <si>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</si>
  <si>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</si>
  <si>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</si>
  <si>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</si>
  <si>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</si>
  <si>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</si>
  <si>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</si>
  <si>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</si>
  <si>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</si>
  <si>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</si>
  <si>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</si>
  <si>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</si>
  <si>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</si>
  <si>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</si>
  <si>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</si>
  <si>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</si>
  <si>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</si>
  <si>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</si>
  <si>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</si>
  <si>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</si>
  <si>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</si>
  <si>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</si>
  <si>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</si>
  <si>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</si>
  <si>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</si>
  <si>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</si>
  <si>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</si>
  <si>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</si>
  <si>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</si>
  <si>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</si>
  <si>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</si>
  <si>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</si>
  <si>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</si>
  <si>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</si>
  <si>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</si>
  <si>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</si>
  <si>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</si>
  <si>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</si>
  <si>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</si>
  <si>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</si>
  <si>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</si>
  <si>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</si>
  <si>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</si>
  <si>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</si>
  <si>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</si>
  <si>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</si>
  <si>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</si>
  <si>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</si>
  <si>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</si>
  <si>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</si>
  <si>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</si>
  <si>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</si>
  <si>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</si>
  <si>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</si>
  <si>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</si>
  <si>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</si>
  <si>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</si>
  <si>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</si>
  <si>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</si>
  <si>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</si>
  <si>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</si>
  <si>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</si>
  <si>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</si>
  <si>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</si>
  <si>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</si>
  <si>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</si>
  <si>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</si>
  <si>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</si>
  <si>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</si>
  <si>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</si>
  <si>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</si>
  <si>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</si>
  <si>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</si>
  <si>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</si>
  <si>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</si>
  <si>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</si>
  <si>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</si>
  <si>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</si>
  <si>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</si>
  <si>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</si>
  <si>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</si>
  <si>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</si>
  <si>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</si>
  <si>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</si>
  <si>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</si>
  <si>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</si>
  <si>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</si>
  <si>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</si>
  <si>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</si>
  <si>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</si>
  <si>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</si>
  <si>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</si>
  <si>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</si>
  <si>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</si>
  <si>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</si>
  <si>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</si>
  <si>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</si>
  <si>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</si>
  <si>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</si>
  <si>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</si>
  <si>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</si>
  <si>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</si>
  <si>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</si>
  <si>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</si>
  <si>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</si>
  <si>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</si>
  <si>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</si>
  <si>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</si>
  <si>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</si>
  <si>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</si>
  <si>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</si>
  <si>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</si>
  <si>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</si>
  <si>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</si>
  <si>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</si>
  <si>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</si>
  <si>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</si>
  <si>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</si>
  <si>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</si>
  <si>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</si>
  <si>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</si>
  <si>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</si>
  <si>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</si>
  <si>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</si>
  <si>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</si>
  <si>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</si>
  <si>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</si>
  <si>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</si>
  <si>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</si>
  <si>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</si>
  <si>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</si>
  <si>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</si>
  <si>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</si>
  <si>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</si>
  <si>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</si>
  <si>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</si>
  <si>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</si>
  <si>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</si>
  <si>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</si>
  <si>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</si>
  <si>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</si>
  <si>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</si>
  <si>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</si>
  <si>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</si>
  <si>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</si>
  <si>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</si>
  <si>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</si>
  <si>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</si>
  <si>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</si>
  <si>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</si>
  <si>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</si>
  <si>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</si>
  <si>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</si>
  <si>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</si>
  <si>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</si>
  <si>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</si>
  <si>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</si>
  <si>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</si>
  <si>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</si>
  <si>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</si>
  <si>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</si>
  <si>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</si>
  <si>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</si>
  <si>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</si>
  <si>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</si>
  <si>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</si>
  <si>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</si>
  <si>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</si>
  <si>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</si>
  <si>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</si>
  <si>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</si>
  <si>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</si>
  <si>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</si>
  <si>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</si>
  <si>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</si>
  <si>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</si>
  <si>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</si>
  <si>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</si>
  <si>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</si>
  <si>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</si>
  <si>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</si>
  <si>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</si>
  <si>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</si>
  <si>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</si>
  <si>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</si>
  <si>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</si>
  <si>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</si>
  <si>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</si>
  <si>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</si>
  <si>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</si>
  <si>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</si>
  <si>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</si>
  <si>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</si>
  <si>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</si>
  <si>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</si>
  <si>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</si>
  <si>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</si>
  <si>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</si>
  <si>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</si>
  <si>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</si>
  <si>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</si>
  <si>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</si>
  <si>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</si>
  <si>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</si>
  <si>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</si>
  <si>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</si>
  <si>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</si>
  <si>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</si>
  <si>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</si>
  <si>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</si>
  <si>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</si>
  <si>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</si>
  <si>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</si>
  <si>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</si>
  <si>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</si>
  <si>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</si>
  <si>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</si>
  <si>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</si>
  <si>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</si>
  <si>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</si>
  <si>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</si>
  <si>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</si>
  <si>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</si>
  <si>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</si>
  <si>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</si>
  <si>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</si>
  <si>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</si>
  <si>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</si>
  <si>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</si>
  <si>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</si>
  <si>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</si>
  <si>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</si>
  <si>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</si>
  <si>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</si>
  <si>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</si>
  <si>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</si>
  <si>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</si>
  <si>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</si>
  <si>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</si>
  <si>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</si>
  <si>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</si>
  <si>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</si>
  <si>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</si>
  <si>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</si>
  <si>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</si>
  <si>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</si>
  <si>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</si>
  <si>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</si>
  <si>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</si>
  <si>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</si>
  <si>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</si>
  <si>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</si>
  <si>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</si>
  <si>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</si>
  <si>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</si>
  <si>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</si>
  <si>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</si>
  <si>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</si>
  <si>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</si>
  <si>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</si>
  <si>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</si>
  <si>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</si>
  <si>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</si>
  <si>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</si>
  <si>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</si>
  <si>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</si>
  <si>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</si>
  <si>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</si>
  <si>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</si>
  <si>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</si>
  <si>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</si>
  <si>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</si>
  <si>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</si>
  <si>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</si>
  <si>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</si>
  <si>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</si>
  <si>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</si>
  <si>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</si>
  <si>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</si>
  <si>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</si>
  <si>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</si>
  <si>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</si>
  <si>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</si>
  <si>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</si>
  <si>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</si>
  <si>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</si>
  <si>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</si>
  <si>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</si>
  <si>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</si>
  <si>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</si>
  <si>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</si>
  <si>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</si>
  <si>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</si>
  <si>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</si>
  <si>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</si>
  <si>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</si>
  <si>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</si>
  <si>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</si>
  <si>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</si>
  <si>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</si>
  <si>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</si>
  <si>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</si>
  <si>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</si>
  <si>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</si>
  <si>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</si>
  <si>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</si>
  <si>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</si>
  <si>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</si>
  <si>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</si>
  <si>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</si>
  <si>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</si>
  <si>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</si>
  <si>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</si>
  <si>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</si>
  <si>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</si>
  <si>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</si>
  <si>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</si>
  <si>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</si>
  <si>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</si>
  <si>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</si>
  <si>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</si>
  <si>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</si>
  <si>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</si>
  <si>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</si>
  <si>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</si>
  <si>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</si>
  <si>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</si>
  <si>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</si>
  <si>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</si>
  <si>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</si>
  <si>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</si>
  <si>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</si>
  <si>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</si>
  <si>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</si>
  <si>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</si>
  <si>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</si>
  <si>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</si>
  <si>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</si>
  <si>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</si>
  <si>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</si>
  <si>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</si>
  <si>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</si>
  <si>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</si>
  <si>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</si>
  <si>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</si>
  <si>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</si>
  <si>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</si>
  <si>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</si>
  <si>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</si>
  <si>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</si>
  <si>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</si>
  <si>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</si>
  <si>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</si>
  <si>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</si>
  <si>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</si>
  <si>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</si>
  <si>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</si>
  <si>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</si>
  <si>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</si>
  <si>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</si>
  <si>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</si>
  <si>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</si>
  <si>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</si>
  <si>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</si>
  <si>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</si>
  <si>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</si>
  <si>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</si>
  <si>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</si>
  <si>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</si>
  <si>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</si>
  <si>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</si>
  <si>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</si>
  <si>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</si>
  <si>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</si>
  <si>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</si>
  <si>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</si>
  <si>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</si>
  <si>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</si>
  <si>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</si>
  <si>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</si>
  <si>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</si>
  <si>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</si>
  <si>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</si>
  <si>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</si>
  <si>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</si>
  <si>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</si>
  <si>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</si>
  <si>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</si>
  <si>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</si>
  <si>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</si>
  <si>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</si>
  <si>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</si>
  <si>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</si>
  <si>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</si>
  <si>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</si>
  <si>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</si>
  <si>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</si>
  <si>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</si>
  <si>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</si>
  <si>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</si>
  <si>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</si>
  <si>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</si>
  <si>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</si>
  <si>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</si>
  <si>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</si>
  <si>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</si>
  <si>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</si>
  <si>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</si>
  <si>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</si>
  <si>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</si>
  <si>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</si>
  <si>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</si>
  <si>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</si>
  <si>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</si>
  <si>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</si>
  <si>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</si>
  <si>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</si>
  <si>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</si>
  <si>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</si>
  <si>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</si>
  <si>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</si>
  <si>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</si>
  <si>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</si>
  <si>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</si>
  <si>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</si>
  <si>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</si>
  <si>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</si>
  <si>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</si>
  <si>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</si>
  <si>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</si>
  <si>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</si>
  <si>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</si>
  <si>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</si>
  <si>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</si>
  <si>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</si>
  <si>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</si>
  <si>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</si>
  <si>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</si>
  <si>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</si>
  <si>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</si>
  <si>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</si>
  <si>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</si>
  <si>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</si>
  <si>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</si>
  <si>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</si>
  <si>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</si>
  <si>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</si>
  <si>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</si>
  <si>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</si>
  <si>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</si>
  <si>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</si>
  <si>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</si>
  <si>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</si>
  <si>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</si>
  <si>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</si>
  <si>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</si>
  <si>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</si>
  <si>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</si>
  <si>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</si>
  <si>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</si>
  <si>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</si>
  <si>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</si>
  <si>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</si>
  <si>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</si>
  <si>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</si>
  <si>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</si>
  <si>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</si>
  <si>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</si>
  <si>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</si>
  <si>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</si>
  <si>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</si>
  <si>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</si>
  <si>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</si>
  <si>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</si>
  <si>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</si>
  <si>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</si>
  <si>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</si>
  <si>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</si>
  <si>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</si>
  <si>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</si>
  <si>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</si>
  <si>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</si>
  <si>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</si>
  <si>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</si>
  <si>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</si>
  <si>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</si>
  <si>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</si>
  <si>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</si>
  <si>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</si>
  <si>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</si>
  <si>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</si>
  <si>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</si>
  <si>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</si>
  <si>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</si>
  <si>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</si>
  <si>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</si>
  <si>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</si>
  <si>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</si>
  <si>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</si>
  <si>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</si>
  <si>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</si>
  <si>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</si>
  <si>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</si>
  <si>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</si>
  <si>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</si>
  <si>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</si>
  <si>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</si>
  <si>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</si>
  <si>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</si>
  <si>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</si>
  <si>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</si>
  <si>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</si>
  <si>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</si>
  <si>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</si>
  <si>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</si>
  <si>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</si>
  <si>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</si>
  <si>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</si>
  <si>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</si>
  <si>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</si>
  <si>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</si>
  <si>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</si>
  <si>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</si>
  <si>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</si>
  <si>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</si>
  <si>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</si>
  <si>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</si>
  <si>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</si>
  <si>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</si>
  <si>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</si>
  <si>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</si>
  <si>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</si>
  <si>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</si>
  <si>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</si>
  <si>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</si>
  <si>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</si>
  <si>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</si>
  <si>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</si>
  <si>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</si>
  <si>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</si>
  <si>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</si>
  <si>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</si>
  <si>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</si>
  <si>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</si>
  <si>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</si>
  <si>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</si>
  <si>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</si>
  <si>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</si>
  <si>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</si>
  <si>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</si>
  <si>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</si>
  <si>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</si>
  <si>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</si>
  <si>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</si>
  <si>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</si>
  <si>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</si>
  <si>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</si>
  <si>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</si>
  <si>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</si>
  <si>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</si>
  <si>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</si>
  <si>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</si>
  <si>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</si>
  <si>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</si>
  <si>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</si>
  <si>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</si>
  <si>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</si>
  <si>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</si>
  <si>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</si>
  <si>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</si>
  <si>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</si>
  <si>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</si>
  <si>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</si>
  <si>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</si>
  <si>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</si>
  <si>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</si>
  <si>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</si>
  <si>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</si>
  <si>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</si>
  <si>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</si>
  <si>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</si>
  <si>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</si>
  <si>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</si>
  <si>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</si>
  <si>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</si>
  <si>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</si>
  <si>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</si>
  <si>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</si>
  <si>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</si>
  <si>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</si>
  <si>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</si>
  <si>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</si>
  <si>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</si>
  <si>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</si>
  <si>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</si>
  <si>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</si>
  <si>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</si>
  <si>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</si>
  <si>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</si>
  <si>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</si>
  <si>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</si>
  <si>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</si>
  <si>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</si>
  <si>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</si>
  <si>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</si>
  <si>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</si>
  <si>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</si>
  <si>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</si>
  <si>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</si>
  <si>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</si>
  <si>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</si>
  <si>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</si>
  <si>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</si>
  <si>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</si>
  <si>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</si>
  <si>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</si>
  <si>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</si>
  <si>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</si>
  <si>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</si>
  <si>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</si>
  <si>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</si>
  <si>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</si>
  <si>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</si>
  <si>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</si>
  <si>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</si>
  <si>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</si>
  <si>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</si>
  <si>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</si>
  <si>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</si>
  <si>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</si>
  <si>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</si>
  <si>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</si>
  <si>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</si>
  <si>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</si>
  <si>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</si>
  <si>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</si>
  <si>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</si>
  <si>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</si>
  <si>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</si>
  <si>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</si>
  <si>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</si>
  <si>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</si>
  <si>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</si>
  <si>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</si>
  <si>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</si>
  <si>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</si>
  <si>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</si>
  <si>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</si>
  <si>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</si>
  <si>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</si>
  <si>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</si>
  <si>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</si>
  <si>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</si>
  <si>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</si>
  <si>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</si>
  <si>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</si>
  <si>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</si>
  <si>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</si>
  <si>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</si>
  <si>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</si>
  <si>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</si>
  <si>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</si>
  <si>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</si>
  <si>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</si>
  <si>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</si>
  <si>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</si>
  <si>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</si>
  <si>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</si>
  <si>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</si>
  <si>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</si>
  <si>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</si>
  <si>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</si>
  <si>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</si>
  <si>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</si>
  <si>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</si>
  <si>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</si>
  <si>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</si>
  <si>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</si>
  <si>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</si>
  <si>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</si>
  <si>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</si>
  <si>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</si>
  <si>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</si>
  <si>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</si>
  <si>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</si>
  <si>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</si>
  <si>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</si>
  <si>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</si>
  <si>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</si>
  <si>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</si>
  <si>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</si>
  <si>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</si>
  <si>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</si>
  <si>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</si>
  <si>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</si>
  <si>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</si>
  <si>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</si>
  <si>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</si>
  <si>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</si>
  <si>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</si>
  <si>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</si>
  <si>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</si>
  <si>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</si>
  <si>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</si>
  <si>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</si>
  <si>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</si>
  <si>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</si>
  <si>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</si>
  <si>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</si>
  <si>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</si>
  <si>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</si>
  <si>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</si>
  <si>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</si>
  <si>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</si>
  <si>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</si>
  <si>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</si>
  <si>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</si>
  <si>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</si>
  <si>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</si>
  <si>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</si>
  <si>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</si>
  <si>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</si>
  <si>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</si>
  <si>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</si>
  <si>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</si>
  <si>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</si>
  <si>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</si>
  <si>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</si>
  <si>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</si>
  <si>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</si>
  <si>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</si>
  <si>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</si>
  <si>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</si>
  <si>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</si>
  <si>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</si>
  <si>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</si>
  <si>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</si>
  <si>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</si>
  <si>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</si>
  <si>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</si>
  <si>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</si>
  <si>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</si>
  <si>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</si>
  <si>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</si>
  <si>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</si>
  <si>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</si>
  <si>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</si>
  <si>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</si>
  <si>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</si>
  <si>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</si>
  <si>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</si>
  <si>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</si>
  <si>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</si>
  <si>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</si>
  <si>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</si>
  <si>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</si>
  <si>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</si>
  <si>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</si>
  <si>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</si>
  <si>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</si>
  <si>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</si>
  <si>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</si>
  <si>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</si>
  <si>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</si>
  <si>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</si>
  <si>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</si>
  <si>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</si>
  <si>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</si>
  <si>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</si>
  <si>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</si>
  <si>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</si>
  <si>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</si>
  <si>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</si>
  <si>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</si>
  <si>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</si>
  <si>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</si>
  <si>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</si>
  <si>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</si>
  <si>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</si>
  <si>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</si>
  <si>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</si>
  <si>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</si>
  <si>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</si>
  <si>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</si>
  <si>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</si>
  <si>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</si>
  <si>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</si>
  <si>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</si>
  <si>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</si>
  <si>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</si>
  <si>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</si>
  <si>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</si>
  <si>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</si>
  <si>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</si>
  <si>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</si>
  <si>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</si>
  <si>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</si>
  <si>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</si>
  <si>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</si>
  <si>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</si>
  <si>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</si>
  <si>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</si>
  <si>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</si>
  <si>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</si>
  <si>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</si>
  <si>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</si>
  <si>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</si>
  <si>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</si>
  <si>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</si>
  <si>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</si>
  <si>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</si>
  <si>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</si>
  <si>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</si>
  <si>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</si>
  <si>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</si>
  <si>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</si>
  <si>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</si>
  <si>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</si>
  <si>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</si>
  <si>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</si>
  <si>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</si>
  <si>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</si>
  <si>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</si>
  <si>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</si>
  <si>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</si>
  <si>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</si>
  <si>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</si>
  <si>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</si>
  <si>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</si>
  <si>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</si>
  <si>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</si>
  <si>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</si>
  <si>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</si>
  <si>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</si>
  <si>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</si>
  <si>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</si>
  <si>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</si>
  <si>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</si>
  <si>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</si>
  <si>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</si>
  <si>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</si>
  <si>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</si>
  <si>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</si>
  <si>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</si>
  <si>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</si>
  <si>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</si>
  <si>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</si>
  <si>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</si>
  <si>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</si>
  <si>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</si>
  <si>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</si>
  <si>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</si>
  <si>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</si>
  <si>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</si>
  <si>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</si>
  <si>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</si>
  <si>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</si>
  <si>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</si>
  <si>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</si>
  <si>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</si>
  <si>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</si>
  <si>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</si>
  <si>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</si>
  <si>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</si>
  <si>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</si>
  <si>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</si>
  <si>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</si>
  <si>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</si>
  <si>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</si>
  <si>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</si>
  <si>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</si>
  <si>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</si>
  <si>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</si>
  <si>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</si>
  <si>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</si>
  <si>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</si>
  <si>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</si>
  <si>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</si>
  <si>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</si>
  <si>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</si>
  <si>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</si>
  <si>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</si>
  <si>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</si>
  <si>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</si>
  <si>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</si>
  <si>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</si>
  <si>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</si>
  <si>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</si>
  <si>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</si>
  <si>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</si>
  <si>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</si>
  <si>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</si>
  <si>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</si>
  <si>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</si>
  <si>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</si>
  <si>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</si>
  <si>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</si>
  <si>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</si>
  <si>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</si>
  <si>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</si>
  <si>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</si>
  <si>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</si>
  <si>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</si>
  <si>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</si>
  <si>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</si>
  <si>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</si>
  <si>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</si>
  <si>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</si>
  <si>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</si>
  <si>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</si>
  <si>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</si>
  <si>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</si>
  <si>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</si>
  <si>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</si>
  <si>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</si>
  <si>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</si>
  <si>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</si>
  <si>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</si>
  <si>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</si>
  <si>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</si>
  <si>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</si>
  <si>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</si>
  <si>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</si>
  <si>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</si>
  <si>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</si>
  <si>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</si>
  <si>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</si>
  <si>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</si>
  <si>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</si>
  <si>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</si>
  <si>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</si>
  <si>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</si>
  <si>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</si>
  <si>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</si>
  <si>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</si>
  <si>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</si>
  <si>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</si>
  <si>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</si>
  <si>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</si>
  <si>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</si>
  <si>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</si>
  <si>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</si>
  <si>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</si>
  <si>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</si>
  <si>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</si>
  <si>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</si>
  <si>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</si>
  <si>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</si>
  <si>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</si>
  <si>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</si>
  <si>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</si>
  <si>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</si>
  <si>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</si>
  <si>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</si>
  <si>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</si>
  <si>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</si>
  <si>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</si>
  <si>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</si>
  <si>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</si>
  <si>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</si>
  <si>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</si>
  <si>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</si>
  <si>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</si>
  <si>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</si>
  <si>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</si>
  <si>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</si>
  <si>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</si>
  <si>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</si>
  <si>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</si>
  <si>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</si>
  <si>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</si>
  <si>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</si>
  <si>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</si>
  <si>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</si>
  <si>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</si>
  <si>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</si>
  <si>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</si>
  <si>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</si>
  <si>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</si>
  <si>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</si>
  <si>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</si>
  <si>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</si>
  <si>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</si>
  <si>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</si>
  <si>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</si>
  <si>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</si>
  <si>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</si>
  <si>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</si>
  <si>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</si>
  <si>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</si>
  <si>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</si>
  <si>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</si>
  <si>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</si>
  <si>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</si>
  <si>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</si>
  <si>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</si>
  <si>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</si>
  <si>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</si>
  <si>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</si>
  <si>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</si>
  <si>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</si>
  <si>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</si>
  <si>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</si>
  <si>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</si>
  <si>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</si>
  <si>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</si>
  <si>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</si>
  <si>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</si>
  <si>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</si>
  <si>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</si>
  <si>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</si>
  <si>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</si>
  <si>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</si>
  <si>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</si>
  <si>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</si>
  <si>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</si>
  <si>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</si>
  <si>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</si>
  <si>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</si>
  <si>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</si>
  <si>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</si>
  <si>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</si>
  <si>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</si>
  <si>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</si>
  <si>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</si>
  <si>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</si>
  <si>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</si>
  <si>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</si>
  <si>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</si>
  <si>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</si>
  <si>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</si>
  <si>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</si>
  <si>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</si>
  <si>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</si>
  <si>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</si>
  <si>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</si>
  <si>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</si>
  <si>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</si>
  <si>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</si>
  <si>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</si>
  <si>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</si>
  <si>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</si>
  <si>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</si>
  <si>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</si>
  <si>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</si>
  <si>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</si>
  <si>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</si>
  <si>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</si>
  <si>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</si>
  <si>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</si>
  <si>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</si>
  <si>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</si>
  <si>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</si>
  <si>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</si>
  <si>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</si>
  <si>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</si>
  <si>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</si>
  <si>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</si>
  <si>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</si>
  <si>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</si>
  <si>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</si>
  <si>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</si>
  <si>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</si>
  <si>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</si>
  <si>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</si>
  <si>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</si>
  <si>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</si>
  <si>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</si>
  <si>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</si>
  <si>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</si>
  <si>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</si>
  <si>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</si>
  <si>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</si>
  <si>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</si>
  <si>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</si>
  <si>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</si>
  <si>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</si>
  <si>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</si>
  <si>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</si>
  <si>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</si>
  <si>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</si>
  <si>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</si>
  <si>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</si>
  <si>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</si>
  <si>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</si>
  <si>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</si>
  <si>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</si>
  <si>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</si>
  <si>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</si>
  <si>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</si>
  <si>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</si>
  <si>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</si>
  <si>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</si>
  <si>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</si>
  <si>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</si>
  <si>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</si>
  <si>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</si>
  <si>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</si>
  <si>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</si>
  <si>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</si>
  <si>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</si>
  <si>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</si>
  <si>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</si>
  <si>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</si>
  <si>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</si>
  <si>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</si>
  <si>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</si>
  <si>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</si>
  <si>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</si>
  <si>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</si>
  <si>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</si>
  <si>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</si>
  <si>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</si>
  <si>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</si>
  <si>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</si>
  <si>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</si>
  <si>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</si>
  <si>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</si>
  <si>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</si>
  <si>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</si>
  <si>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</si>
  <si>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</si>
  <si>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</si>
  <si>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</si>
  <si>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</si>
  <si>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</si>
  <si>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</si>
  <si>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</si>
  <si>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</si>
  <si>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</si>
  <si>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</si>
  <si>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</si>
  <si>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</si>
  <si>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</si>
  <si>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</si>
  <si>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</si>
  <si>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</si>
  <si>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</si>
  <si>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</si>
  <si>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</si>
  <si>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</si>
  <si>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</si>
  <si>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</si>
  <si>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</si>
  <si>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</si>
  <si>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</si>
  <si>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</si>
  <si>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</si>
  <si>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</si>
  <si>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</si>
  <si>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</si>
  <si>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</si>
  <si>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</si>
  <si>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</si>
  <si>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</si>
  <si>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</si>
  <si>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</si>
  <si>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</si>
  <si>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</si>
  <si>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</si>
  <si>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</si>
  <si>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</si>
  <si>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</si>
  <si>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</si>
  <si>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</si>
  <si>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</si>
  <si>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</si>
  <si>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</si>
  <si>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</si>
  <si>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</si>
  <si>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</si>
  <si>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</si>
  <si>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</si>
  <si>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</si>
  <si>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</si>
  <si>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</si>
  <si>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</si>
  <si>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</si>
  <si>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</si>
  <si>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</si>
  <si>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</si>
  <si>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</si>
  <si>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</si>
  <si>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</si>
  <si>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</si>
  <si>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</si>
  <si>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</si>
  <si>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</si>
  <si>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</si>
  <si>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</si>
  <si>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</si>
  <si>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</si>
  <si>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</si>
  <si>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</si>
  <si>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</si>
  <si>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</si>
  <si>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</si>
  <si>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</si>
  <si>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</si>
  <si>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</si>
  <si>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</si>
  <si>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</si>
  <si>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</si>
  <si>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</si>
  <si>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</si>
  <si>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</si>
  <si>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</si>
  <si>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</si>
  <si>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</si>
  <si>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</si>
  <si>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</si>
  <si>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</si>
  <si>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</si>
  <si>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</si>
  <si>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</si>
  <si>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</si>
  <si>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</si>
  <si>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</si>
  <si>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</si>
  <si>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</si>
  <si>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</si>
  <si>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</si>
  <si>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</si>
  <si>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</si>
  <si>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</si>
  <si>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</si>
  <si>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</si>
  <si>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</si>
  <si>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</si>
  <si>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</si>
  <si>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</si>
  <si>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</si>
  <si>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</si>
  <si>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</si>
  <si>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</si>
  <si>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</si>
  <si>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</si>
  <si>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</si>
  <si>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</si>
  <si>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</si>
  <si>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</si>
  <si>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</si>
  <si>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</si>
  <si>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</si>
  <si>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</si>
  <si>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</si>
  <si>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</si>
  <si>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</si>
  <si>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</si>
  <si>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</si>
  <si>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</si>
  <si>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</si>
  <si>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</si>
  <si>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</si>
  <si>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</si>
  <si>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</si>
  <si>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</si>
  <si>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</si>
  <si>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</si>
  <si>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</si>
  <si>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</si>
  <si>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</si>
  <si>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</si>
  <si>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</si>
  <si>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</si>
  <si>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</si>
  <si>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</si>
  <si>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</si>
  <si>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</si>
  <si>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</si>
  <si>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</si>
  <si>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</si>
  <si>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</si>
  <si>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</si>
  <si>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</si>
  <si>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</si>
  <si>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</si>
  <si>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</si>
  <si>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</si>
  <si>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</si>
  <si>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</si>
  <si>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</si>
  <si>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</si>
  <si>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</si>
  <si>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</si>
  <si>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</si>
  <si>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</si>
  <si>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</si>
  <si>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</si>
  <si>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</si>
  <si>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</si>
  <si>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</si>
  <si>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</si>
  <si>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</si>
  <si>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</si>
  <si>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</si>
  <si>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</si>
  <si>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</si>
  <si>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</si>
  <si>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</si>
  <si>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</si>
  <si>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</si>
  <si>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</si>
  <si>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</si>
  <si>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</si>
  <si>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</si>
  <si>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</si>
  <si>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</si>
  <si>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</si>
  <si>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</si>
  <si>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</si>
  <si>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</si>
  <si>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</si>
  <si>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</si>
  <si>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</si>
  <si>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</si>
  <si>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</si>
  <si>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</si>
  <si>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</si>
  <si>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</si>
  <si>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</si>
  <si>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</si>
  <si>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</si>
  <si>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</si>
  <si>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</si>
  <si>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</si>
  <si>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</si>
  <si>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</si>
  <si>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</si>
  <si>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</si>
  <si>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</si>
  <si>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</si>
  <si>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</si>
  <si>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</si>
  <si>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</si>
  <si>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</si>
  <si>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</si>
  <si>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</si>
  <si>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</si>
  <si>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</si>
  <si>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</si>
  <si>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</si>
  <si>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</si>
  <si>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</si>
  <si>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</si>
  <si>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</si>
  <si>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</si>
  <si>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</si>
  <si>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</si>
  <si>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</si>
  <si>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</si>
  <si>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</si>
  <si>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</si>
  <si>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</si>
  <si>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</si>
  <si>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</si>
  <si>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</si>
  <si>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</si>
  <si>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</si>
  <si>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</si>
  <si>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</si>
  <si>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</si>
  <si>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</si>
  <si>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</si>
  <si>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</si>
  <si>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</si>
  <si>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</si>
  <si>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</si>
  <si>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</si>
  <si>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</si>
  <si>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</si>
  <si>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</si>
  <si>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</si>
  <si>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</si>
  <si>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</si>
  <si>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</si>
  <si>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</si>
  <si>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</si>
  <si>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</si>
  <si>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</si>
  <si>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</si>
  <si>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</si>
  <si>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</si>
  <si>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</si>
  <si>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</si>
  <si>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</si>
  <si>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</si>
  <si>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</si>
  <si>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</si>
  <si>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</si>
  <si>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</si>
  <si>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</si>
  <si>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</si>
  <si>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</si>
  <si>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</si>
  <si>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</si>
  <si>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</si>
  <si>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</si>
  <si>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</si>
  <si>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</si>
  <si>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</si>
  <si>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</si>
  <si>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</si>
  <si>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</si>
  <si>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</si>
  <si>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</si>
  <si>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</si>
  <si>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</si>
  <si>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</si>
  <si>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</si>
  <si>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</si>
  <si>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</si>
  <si>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</si>
  <si>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</si>
  <si>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</si>
  <si>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</si>
  <si>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</si>
  <si>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</si>
  <si>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</si>
  <si>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</si>
  <si>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</si>
  <si>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</si>
  <si>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</si>
  <si>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</si>
  <si>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</si>
  <si>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</si>
  <si>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</si>
  <si>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</si>
  <si>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</si>
  <si>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</si>
  <si>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</si>
  <si>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</si>
  <si>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</si>
  <si>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</si>
  <si>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</si>
  <si>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</si>
  <si>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</si>
  <si>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</si>
  <si>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</si>
  <si>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</si>
  <si>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</si>
  <si>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</si>
  <si>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</si>
  <si>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</si>
  <si>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</si>
  <si>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</si>
  <si>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</si>
  <si>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</si>
  <si>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</si>
  <si>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</si>
  <si>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</si>
  <si>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</si>
  <si>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</si>
  <si>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</si>
  <si>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</si>
  <si>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</si>
  <si>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</si>
  <si>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</si>
  <si>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</si>
  <si>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</si>
  <si>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</si>
  <si>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</si>
  <si>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</si>
  <si>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</si>
  <si>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</si>
  <si>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</si>
  <si>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</si>
  <si>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</si>
  <si>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</si>
  <si>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</si>
  <si>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</si>
  <si>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</si>
  <si>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</si>
  <si>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</si>
  <si>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</si>
  <si>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</si>
  <si>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</si>
  <si>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</si>
  <si>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</si>
  <si>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</si>
  <si>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</si>
  <si>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</si>
  <si>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</si>
  <si>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</si>
  <si>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</si>
  <si>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</si>
  <si>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</si>
  <si>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</si>
  <si>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</si>
  <si>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</si>
  <si>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</si>
  <si>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</si>
  <si>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</si>
  <si>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</si>
  <si>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</si>
  <si>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</si>
  <si>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</si>
  <si>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</si>
  <si>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</si>
  <si>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</si>
  <si>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</si>
  <si>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</si>
  <si>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</si>
  <si>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</si>
  <si>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</si>
  <si>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</si>
  <si>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</si>
  <si>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</si>
  <si>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</si>
  <si>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</si>
  <si>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</si>
  <si>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</si>
  <si>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</si>
  <si>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</si>
  <si>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</si>
  <si>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</si>
  <si>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</si>
  <si>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</si>
  <si>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</si>
  <si>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</si>
  <si>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</si>
  <si>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</si>
  <si>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</si>
  <si>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</si>
  <si>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</si>
  <si>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</si>
  <si>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</si>
  <si>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</si>
  <si>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</si>
  <si>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</si>
  <si>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</si>
  <si>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</si>
  <si>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</si>
  <si>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</si>
  <si>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</si>
  <si>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</si>
  <si>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</si>
  <si>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</si>
  <si>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</si>
  <si>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</si>
  <si>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</si>
  <si>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</si>
  <si>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</si>
  <si>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</si>
  <si>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</si>
  <si>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</si>
  <si>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</si>
  <si>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</si>
  <si>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</si>
  <si>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</si>
  <si>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</si>
  <si>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</si>
  <si>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</si>
  <si>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</si>
  <si>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</si>
  <si>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</si>
  <si>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</si>
  <si>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</si>
  <si>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</si>
  <si>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</si>
  <si>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</si>
  <si>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</si>
  <si>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</si>
  <si>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</si>
  <si>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</si>
  <si>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</si>
  <si>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</si>
  <si>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</si>
  <si>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</si>
  <si>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</si>
  <si>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</si>
  <si>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</si>
  <si>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</si>
  <si>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</si>
  <si>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</si>
  <si>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</si>
  <si>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</si>
  <si>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</si>
  <si>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</si>
  <si>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</si>
  <si>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</si>
  <si>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</si>
  <si>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</si>
  <si>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</si>
  <si>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</si>
  <si>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</si>
  <si>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</si>
  <si>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</si>
  <si>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</si>
  <si>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</si>
  <si>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</si>
  <si>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</si>
  <si>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</si>
  <si>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</si>
  <si>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</si>
  <si>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</si>
  <si>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</si>
  <si>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</si>
  <si>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</si>
  <si>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</si>
  <si>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</si>
  <si>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</si>
  <si>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</si>
  <si>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</si>
  <si>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</si>
  <si>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</si>
  <si>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</si>
  <si>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</si>
  <si>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</si>
  <si>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</si>
  <si>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</si>
  <si>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</si>
  <si>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</si>
  <si>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</si>
  <si>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</si>
  <si>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</si>
  <si>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</si>
  <si>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</si>
  <si>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</si>
  <si>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</si>
  <si>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</si>
  <si>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</si>
  <si>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</si>
  <si>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</si>
  <si>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</si>
  <si>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</si>
  <si>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</si>
  <si>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</si>
  <si>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</si>
  <si>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</si>
  <si>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</si>
  <si>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</si>
  <si>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</si>
  <si>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</si>
  <si>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</si>
  <si>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</si>
  <si>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</si>
  <si>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</si>
  <si>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</si>
  <si>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</si>
  <si>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</si>
  <si>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</si>
  <si>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</si>
  <si>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</si>
  <si>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</si>
  <si>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</si>
  <si>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</si>
  <si>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</si>
  <si>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</si>
  <si>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</si>
  <si>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</si>
  <si>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</si>
  <si>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</si>
  <si>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</si>
  <si>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</si>
  <si>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</si>
  <si>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</si>
  <si>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</si>
  <si>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</si>
  <si>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</si>
  <si>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</si>
  <si>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</si>
  <si>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</si>
  <si>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</si>
  <si>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</si>
  <si>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</si>
  <si>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</si>
  <si>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</si>
  <si>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</si>
  <si>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</si>
  <si>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</si>
  <si>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</si>
  <si>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</si>
  <si>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</si>
  <si>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</si>
  <si>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</si>
  <si>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</si>
  <si>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</si>
  <si>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</si>
  <si>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</si>
  <si>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</si>
  <si>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</si>
  <si>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</si>
  <si>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</si>
  <si>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</si>
  <si>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</si>
  <si>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</si>
  <si>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</si>
  <si>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</si>
  <si>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</si>
  <si>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</si>
  <si>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</si>
  <si>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</si>
  <si>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</si>
  <si>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</si>
  <si>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</si>
  <si>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</si>
  <si>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</si>
  <si>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</si>
  <si>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</si>
  <si>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</si>
  <si>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</si>
  <si>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</si>
  <si>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</si>
  <si>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</si>
  <si>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</si>
  <si>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</si>
  <si>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</si>
  <si>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</si>
  <si>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</si>
  <si>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</si>
  <si>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</si>
  <si>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</si>
  <si>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</si>
  <si>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</si>
  <si>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</si>
  <si>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</si>
  <si>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</si>
  <si>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</si>
  <si>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</si>
  <si>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</si>
  <si>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</si>
  <si>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</si>
  <si>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</si>
  <si>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</si>
  <si>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</si>
  <si>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</si>
  <si>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</si>
  <si>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</si>
  <si>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</si>
  <si>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</si>
  <si>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</si>
  <si>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</si>
  <si>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</si>
  <si>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</si>
  <si>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</si>
  <si>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</si>
  <si>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</si>
  <si>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</si>
  <si>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</si>
  <si>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</si>
  <si>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</si>
  <si>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</si>
  <si>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</si>
  <si>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</si>
  <si>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</si>
  <si>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</si>
  <si>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</si>
  <si>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</si>
  <si>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</si>
  <si>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</si>
  <si>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</si>
  <si>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</si>
  <si>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</si>
  <si>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</si>
  <si>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</si>
  <si>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</si>
  <si>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</si>
  <si>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</si>
  <si>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</si>
  <si>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</si>
  <si>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</si>
  <si>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</si>
  <si>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</si>
  <si>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</si>
  <si>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</si>
  <si>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</si>
  <si>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</si>
  <si>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</si>
  <si>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</si>
  <si>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</si>
  <si>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</si>
  <si>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</si>
  <si>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</si>
  <si>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</si>
  <si>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</si>
  <si>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</si>
  <si>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</si>
  <si>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</si>
  <si>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</si>
  <si>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</si>
  <si>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</si>
  <si>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</si>
  <si>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</si>
  <si>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</si>
  <si>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</si>
  <si>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</si>
  <si>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</si>
  <si>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</si>
  <si>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</si>
  <si>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</si>
  <si>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</si>
  <si>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</si>
  <si>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</si>
  <si>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</si>
  <si>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</si>
  <si>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</si>
  <si>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</si>
  <si>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</si>
  <si>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</si>
  <si>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</si>
  <si>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</si>
  <si>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</si>
  <si>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</si>
  <si>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</si>
  <si>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</si>
  <si>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</si>
  <si>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</si>
  <si>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</si>
  <si>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</si>
  <si>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</si>
  <si>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</si>
  <si>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</si>
  <si>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</si>
  <si>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</si>
  <si>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</si>
  <si>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</si>
  <si>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</si>
  <si>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</si>
  <si>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</si>
  <si>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</si>
  <si>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</si>
  <si>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</si>
  <si>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</si>
  <si>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</si>
  <si>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</si>
  <si>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</si>
  <si>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</si>
  <si>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</si>
  <si>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</si>
  <si>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</si>
  <si>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</si>
  <si>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</si>
  <si>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</si>
  <si>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</si>
  <si>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</si>
  <si>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</si>
  <si>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</si>
  <si>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</si>
  <si>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</si>
  <si>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</si>
  <si>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</si>
  <si>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</si>
  <si>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</si>
  <si>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</si>
  <si>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</si>
  <si>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</si>
  <si>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</si>
  <si>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</si>
  <si>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</si>
  <si>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</si>
  <si>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</si>
  <si>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</si>
  <si>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</si>
  <si>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</si>
  <si>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</si>
  <si>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</si>
  <si>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</si>
  <si>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</si>
  <si>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</si>
  <si>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</si>
  <si>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</si>
  <si>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</si>
  <si>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</si>
  <si>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</si>
  <si>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</si>
  <si>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</si>
  <si>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</si>
  <si>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</si>
  <si>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</si>
  <si>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</si>
  <si>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</si>
  <si>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</si>
  <si>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</si>
  <si>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</si>
  <si>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</si>
  <si>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</si>
  <si>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</si>
  <si>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</si>
  <si>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</si>
  <si>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</si>
  <si>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</si>
  <si>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</si>
  <si>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</si>
  <si>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</si>
  <si>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</si>
  <si>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</si>
  <si>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</si>
  <si>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</si>
  <si>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</si>
  <si>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</si>
  <si>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</si>
  <si>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</si>
  <si>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</si>
  <si>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</si>
  <si>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</si>
  <si>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</si>
  <si>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</si>
  <si>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</si>
  <si>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</si>
  <si>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</si>
  <si>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</si>
  <si>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</si>
  <si>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</si>
  <si>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</si>
  <si>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</si>
  <si>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</si>
  <si>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</si>
  <si>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</si>
  <si>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</si>
  <si>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</si>
  <si>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</si>
  <si>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</si>
  <si>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</si>
  <si>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</si>
  <si>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</si>
  <si>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</si>
  <si>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</si>
  <si>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</si>
  <si>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</si>
  <si>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</si>
  <si>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</si>
  <si>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</si>
  <si>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</si>
  <si>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</si>
  <si>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</si>
  <si>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</si>
  <si>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</si>
  <si>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</si>
  <si>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</si>
  <si>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</si>
  <si>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</si>
  <si>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</si>
  <si>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</si>
  <si>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</si>
  <si>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</si>
  <si>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</si>
  <si>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</si>
  <si>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</si>
  <si>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</si>
  <si>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</si>
  <si>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</si>
  <si>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</si>
  <si>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</si>
  <si>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</si>
  <si>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</si>
  <si>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</si>
  <si>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</si>
  <si>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</si>
  <si>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</si>
  <si>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</si>
  <si>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</si>
  <si>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</si>
  <si>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</si>
  <si>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</si>
  <si>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</si>
  <si>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</si>
  <si>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</si>
  <si>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</si>
  <si>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</si>
  <si>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</si>
  <si>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</si>
  <si>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</si>
  <si>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</si>
  <si>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</si>
  <si>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</si>
  <si>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</si>
  <si>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</si>
  <si>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</si>
  <si>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</si>
  <si>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</si>
  <si>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</si>
  <si>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</si>
  <si>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</si>
  <si>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</si>
  <si>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</si>
  <si>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</si>
  <si>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</si>
  <si>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</si>
  <si>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</si>
  <si>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</si>
  <si>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</si>
  <si>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</si>
  <si>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</si>
  <si>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</si>
  <si>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</si>
  <si>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</si>
  <si>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</si>
  <si>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</si>
  <si>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</si>
  <si>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</si>
  <si>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</si>
  <si>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</si>
  <si>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</si>
  <si>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</si>
  <si>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</si>
  <si>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</si>
  <si>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</si>
  <si>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</si>
  <si>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</si>
  <si>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</si>
  <si>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</si>
  <si>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</si>
  <si>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</si>
  <si>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</si>
  <si>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</si>
  <si>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</si>
  <si>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</si>
  <si>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</si>
  <si>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</si>
  <si>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</si>
  <si>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</si>
  <si>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</si>
  <si>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</si>
  <si>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</si>
  <si>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</si>
  <si>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</si>
  <si>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</si>
  <si>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</si>
  <si>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</si>
  <si>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</si>
  <si>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</si>
  <si>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</si>
  <si>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</si>
  <si>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</si>
  <si>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</si>
  <si>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</si>
  <si>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</si>
  <si>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</si>
  <si>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</si>
  <si>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</si>
  <si>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</si>
  <si>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</si>
  <si>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</si>
  <si>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</si>
  <si>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</si>
  <si>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</si>
  <si>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</si>
  <si>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</si>
  <si>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</si>
  <si>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</si>
  <si>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</si>
  <si>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</si>
  <si>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</si>
  <si>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</si>
  <si>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</si>
  <si>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</si>
  <si>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</si>
  <si>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</si>
  <si>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</si>
  <si>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</si>
  <si>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</si>
  <si>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</si>
  <si>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</si>
  <si>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</si>
  <si>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</si>
  <si>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</si>
  <si>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</si>
  <si>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</si>
  <si>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</si>
  <si>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</si>
  <si>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</si>
  <si>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</si>
  <si>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</si>
  <si>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</si>
  <si>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</si>
  <si>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</si>
  <si>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</si>
  <si>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</si>
  <si>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</si>
  <si>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</si>
  <si>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</si>
  <si>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</si>
  <si>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</si>
  <si>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</si>
  <si>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</si>
  <si>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</si>
  <si>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</si>
  <si>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</si>
  <si>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</si>
  <si>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</si>
  <si>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</si>
  <si>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</si>
  <si>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</si>
  <si>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</si>
  <si>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</si>
  <si>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</si>
  <si>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</si>
  <si>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</si>
  <si>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</si>
  <si>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</si>
  <si>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</si>
  <si>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</si>
  <si>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</si>
  <si>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</si>
  <si>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</si>
  <si>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</si>
  <si>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</si>
  <si>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</si>
  <si>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</si>
  <si>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</si>
  <si>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</si>
  <si>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</si>
  <si>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</si>
  <si>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</si>
  <si>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</si>
  <si>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</si>
  <si>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</si>
  <si>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</si>
  <si>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</si>
  <si>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</si>
  <si>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</si>
  <si>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</si>
  <si>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</si>
  <si>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</si>
  <si>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</si>
  <si>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</si>
  <si>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</si>
  <si>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</si>
  <si>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</si>
  <si>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</si>
  <si>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</si>
  <si>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</si>
  <si>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</si>
  <si>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</si>
  <si>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</si>
  <si>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</si>
  <si>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</si>
  <si>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</si>
  <si>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</si>
  <si>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</si>
  <si>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</si>
  <si>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</si>
  <si>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</si>
  <si>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</si>
  <si>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</si>
  <si>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</si>
  <si>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</si>
  <si>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</si>
  <si>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</si>
  <si>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</si>
  <si>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</si>
  <si>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</si>
  <si>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</si>
  <si>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</si>
  <si>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</si>
  <si>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</si>
  <si>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</si>
  <si>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</si>
  <si>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</si>
  <si>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</si>
  <si>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</si>
  <si>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</si>
  <si>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</si>
  <si>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</si>
  <si>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</si>
  <si>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</si>
  <si>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</si>
  <si>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</si>
  <si>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</si>
  <si>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</si>
  <si>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</si>
  <si>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</si>
  <si>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</si>
  <si>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</si>
  <si>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</si>
  <si>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</si>
  <si>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</si>
  <si>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</si>
  <si>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</si>
  <si>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</si>
  <si>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</si>
  <si>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</si>
  <si>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</si>
  <si>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</si>
  <si>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</si>
  <si>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</si>
  <si>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</si>
  <si>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</si>
  <si>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</si>
  <si>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</si>
  <si>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</si>
  <si>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</si>
  <si>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</si>
  <si>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</si>
  <si>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</si>
  <si>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</si>
  <si>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</si>
  <si>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</si>
  <si>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</si>
  <si>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</si>
  <si>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</si>
  <si>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</si>
  <si>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</si>
  <si>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</si>
  <si>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</si>
  <si>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</si>
  <si>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</si>
  <si>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</si>
  <si>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</si>
  <si>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</si>
  <si>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</si>
  <si>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</si>
  <si>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</si>
  <si>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</si>
  <si>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</si>
  <si>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</si>
  <si>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</si>
  <si>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</si>
  <si>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</si>
  <si>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</si>
  <si>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</si>
  <si>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</si>
  <si>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</si>
  <si>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</si>
  <si>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</si>
  <si>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</si>
  <si>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</si>
  <si>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</si>
  <si>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</si>
  <si>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</si>
  <si>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</si>
  <si>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</si>
  <si>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</si>
  <si>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</si>
  <si>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</si>
  <si>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</si>
  <si>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</si>
  <si>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</si>
  <si>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</si>
  <si>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</si>
  <si>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</si>
  <si>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</si>
  <si>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</si>
  <si>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</si>
  <si>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</si>
  <si>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</si>
  <si>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</si>
  <si>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</si>
  <si>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</si>
  <si>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</si>
  <si>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</si>
  <si>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</si>
  <si>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</si>
  <si>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</si>
  <si>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</si>
  <si>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</si>
  <si>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</si>
  <si>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</si>
  <si>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</si>
  <si>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</si>
  <si>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</si>
  <si>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</si>
  <si>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</si>
  <si>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</si>
  <si>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</si>
  <si>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</si>
  <si>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</si>
  <si>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</si>
  <si>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</si>
  <si>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</si>
  <si>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</si>
  <si>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</si>
  <si>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</si>
  <si>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</si>
  <si>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</si>
  <si>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</si>
  <si>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</si>
  <si>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</si>
  <si>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</si>
  <si>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</si>
  <si>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</si>
  <si>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</si>
  <si>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</si>
  <si>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</si>
  <si>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</si>
  <si>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</si>
  <si>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</si>
  <si>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</si>
  <si>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</si>
  <si>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</si>
  <si>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</si>
  <si>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</si>
  <si>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</si>
  <si>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</si>
  <si>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</si>
  <si>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</si>
  <si>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</si>
  <si>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</si>
  <si>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</si>
  <si>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</si>
  <si>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</si>
  <si>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</si>
  <si>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</si>
  <si>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</si>
  <si>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</si>
  <si>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</si>
  <si>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</si>
  <si>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</si>
  <si>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</si>
  <si>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</si>
  <si>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</si>
  <si>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</si>
  <si>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</si>
  <si>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</si>
  <si>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</si>
  <si>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</si>
  <si>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</si>
  <si>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</si>
  <si>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</si>
  <si>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</si>
  <si>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</si>
  <si>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</si>
  <si>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</si>
  <si>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</si>
  <si>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</si>
  <si>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</si>
  <si>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</si>
  <si>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</si>
  <si>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</si>
  <si>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</si>
  <si>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</si>
  <si>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</si>
  <si>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</si>
  <si>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</si>
  <si>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</si>
  <si>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</si>
  <si>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</si>
  <si>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</si>
  <si>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</si>
  <si>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</si>
  <si>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</si>
  <si>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</si>
  <si>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</si>
  <si>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</si>
  <si>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</si>
  <si>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</si>
  <si>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</si>
  <si>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</si>
  <si>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</si>
  <si>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</si>
  <si>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</si>
  <si>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</si>
  <si>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</si>
  <si>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</si>
  <si>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</si>
  <si>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</si>
  <si>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</si>
  <si>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</si>
  <si>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</si>
  <si>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</si>
  <si>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</si>
  <si>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</si>
  <si>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</si>
  <si>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</si>
  <si>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</si>
  <si>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</si>
  <si>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</si>
  <si>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</si>
  <si>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</si>
  <si>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</si>
  <si>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</si>
  <si>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</si>
  <si>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</si>
  <si>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</si>
  <si>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</si>
  <si>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</si>
  <si>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</si>
  <si>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</si>
  <si>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</si>
  <si>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</si>
  <si>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</si>
  <si>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</si>
  <si>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</si>
  <si>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</si>
  <si>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</si>
  <si>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</si>
  <si>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</si>
  <si>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</si>
  <si>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</si>
  <si>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</si>
  <si>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</si>
  <si>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</si>
  <si>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</si>
  <si>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</si>
  <si>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</si>
  <si>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</si>
  <si>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</si>
  <si>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</si>
  <si>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</si>
  <si>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</si>
  <si>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</si>
  <si>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</si>
  <si>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</si>
  <si>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</si>
  <si>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</si>
  <si>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</si>
  <si>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</si>
  <si>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</si>
  <si>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</si>
  <si>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</si>
  <si>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</si>
  <si>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</si>
  <si>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</si>
  <si>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</si>
  <si>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</si>
  <si>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</si>
  <si>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</si>
  <si>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</si>
  <si>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</si>
  <si>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</si>
  <si>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</si>
  <si>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</si>
  <si>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</si>
  <si>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</si>
  <si>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</si>
  <si>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</si>
  <si>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</si>
  <si>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</si>
  <si>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</si>
  <si>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</si>
  <si>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</si>
  <si>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</si>
  <si>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</si>
  <si>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</si>
  <si>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</si>
  <si>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</si>
  <si>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</si>
  <si>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</si>
  <si>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</si>
  <si>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</si>
  <si>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</si>
  <si>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</si>
  <si>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</si>
  <si>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</si>
  <si>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</si>
  <si>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</si>
  <si>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</si>
  <si>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</si>
  <si>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</si>
  <si>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</si>
  <si>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</si>
  <si>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</si>
  <si>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</si>
  <si>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</si>
  <si>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</si>
  <si>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</si>
  <si>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</si>
  <si>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</si>
  <si>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</si>
  <si>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</si>
  <si>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</si>
  <si>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</si>
  <si>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</si>
  <si>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</si>
  <si>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</si>
  <si>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</si>
  <si>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</si>
  <si>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</si>
  <si>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</si>
  <si>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</si>
  <si>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</si>
  <si>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</si>
  <si>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</si>
  <si>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</si>
  <si>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</si>
  <si>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</si>
  <si>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</si>
  <si>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</si>
  <si>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</si>
  <si>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</si>
  <si>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</si>
  <si>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</si>
  <si>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</si>
  <si>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</si>
  <si>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</si>
  <si>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</si>
  <si>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</si>
  <si>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</si>
  <si>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</si>
  <si>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</si>
  <si>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</si>
  <si>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</si>
  <si>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</si>
  <si>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</si>
  <si>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</si>
  <si>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</si>
  <si>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</si>
  <si>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</si>
  <si>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</si>
  <si>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</si>
  <si>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</si>
  <si>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</si>
  <si>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</si>
  <si>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</si>
  <si>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</si>
  <si>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</si>
  <si>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</si>
  <si>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</si>
  <si>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</si>
  <si>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</si>
  <si>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</si>
  <si>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</si>
  <si>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</si>
  <si>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</si>
  <si>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</si>
  <si>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</si>
  <si>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</si>
  <si>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</si>
  <si>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</si>
  <si>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</si>
  <si>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</si>
  <si>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</si>
  <si>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</si>
  <si>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</si>
  <si>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</si>
  <si>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</si>
  <si>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</si>
  <si>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</si>
  <si>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</si>
  <si>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</si>
  <si>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</si>
  <si>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</si>
  <si>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</si>
  <si>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</si>
  <si>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</si>
  <si>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</si>
  <si>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</si>
  <si>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</si>
  <si>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</si>
  <si>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</si>
  <si>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</si>
  <si>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</si>
  <si>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</si>
  <si>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</si>
  <si>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</si>
  <si>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</si>
  <si>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</si>
  <si>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</si>
  <si>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</si>
  <si>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</si>
  <si>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</si>
  <si>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</si>
  <si>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</si>
  <si>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</si>
  <si>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</si>
  <si>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</si>
  <si>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</si>
  <si>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</si>
  <si>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</si>
  <si>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</si>
  <si>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</si>
  <si>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</si>
  <si>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</si>
  <si>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</si>
  <si>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</si>
  <si>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</si>
  <si>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</si>
  <si>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</si>
  <si>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</si>
  <si>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</si>
  <si>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</si>
  <si>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</si>
  <si>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</si>
  <si>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</si>
  <si>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</si>
  <si>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</si>
  <si>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</si>
  <si>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</si>
  <si>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</si>
  <si>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</si>
  <si>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</si>
  <si>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</si>
  <si>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</si>
  <si>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</si>
  <si>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</si>
  <si>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</si>
  <si>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</si>
  <si>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</si>
  <si>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</si>
  <si>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</si>
  <si>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</si>
  <si>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</si>
  <si>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</si>
  <si>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</si>
  <si>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</si>
  <si>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</si>
  <si>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</si>
  <si>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</si>
  <si>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</si>
  <si>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</si>
  <si>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</si>
  <si>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</si>
  <si>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</si>
  <si>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</si>
  <si>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</si>
  <si>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</si>
  <si>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</si>
  <si>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</si>
  <si>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</si>
  <si>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</si>
  <si>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</si>
  <si>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</si>
  <si>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</si>
  <si>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</si>
  <si>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</si>
  <si>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</si>
  <si>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</si>
  <si>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</si>
  <si>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</si>
  <si>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</si>
  <si>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</si>
  <si>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</si>
  <si>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</si>
  <si>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</si>
  <si>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</si>
  <si>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</si>
  <si>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</si>
  <si>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</si>
  <si>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</si>
  <si>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</si>
  <si>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</si>
  <si>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</si>
  <si>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</si>
  <si>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</si>
  <si>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</si>
  <si>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</si>
  <si>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</si>
  <si>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</si>
  <si>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</si>
  <si>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</si>
  <si>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</si>
  <si>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</si>
  <si>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</si>
  <si>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</si>
  <si>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</si>
  <si>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</si>
  <si>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</si>
  <si>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</si>
  <si>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</si>
  <si>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</si>
  <si>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</si>
  <si>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</si>
  <si>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</si>
  <si>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</si>
  <si>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</si>
  <si>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</si>
  <si>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</si>
  <si>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</si>
  <si>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</si>
  <si>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</si>
  <si>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</si>
  <si>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</si>
  <si>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</si>
  <si>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</si>
  <si>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</si>
  <si>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</si>
  <si>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</si>
  <si>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</si>
  <si>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</si>
  <si>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</si>
  <si>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</si>
  <si>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</si>
  <si>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</si>
  <si>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</si>
  <si>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</si>
  <si>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</si>
  <si>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</si>
  <si>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</si>
  <si>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</si>
  <si>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</si>
  <si>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</si>
  <si>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</si>
  <si>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</si>
  <si>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</si>
  <si>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</si>
  <si>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</si>
  <si>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</si>
  <si>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</si>
  <si>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</si>
  <si>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</si>
  <si>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</si>
  <si>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</si>
  <si>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</si>
  <si>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</si>
  <si>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</si>
  <si>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</si>
  <si>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</si>
  <si>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</si>
  <si>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</si>
  <si>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</si>
  <si>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</si>
  <si>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</si>
  <si>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</si>
  <si>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</si>
  <si>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</si>
  <si>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</si>
  <si>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</si>
  <si>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</si>
  <si>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</si>
  <si>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</si>
  <si>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</si>
  <si>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</si>
  <si>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</si>
  <si>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</si>
  <si>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</si>
  <si>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Нова Црња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</si>
</sst>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128</c:v>
                </c:pt>
                <c:pt idx="1">
                  <c:v>160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161</c:v>
                </c:pt>
                <c:pt idx="1">
                  <c:v>208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155648"/>
        <c:axId val="110157184"/>
      </c:barChart>
      <c:catAx>
        <c:axId val="110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7184"/>
        <c:crosses val="autoZero"/>
        <c:auto val="1"/>
        <c:lblAlgn val="ctr"/>
        <c:lblOffset val="100"/>
        <c:noMultiLvlLbl val="0"/>
      </c:catAx>
      <c:valAx>
        <c:axId val="11015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5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816</c:v>
                </c:pt>
                <c:pt idx="1">
                  <c:v>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25248"/>
        <c:axId val="114726784"/>
      </c:barChart>
      <c:catAx>
        <c:axId val="11472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26784"/>
        <c:crosses val="autoZero"/>
        <c:auto val="1"/>
        <c:lblAlgn val="ctr"/>
        <c:lblOffset val="100"/>
        <c:noMultiLvlLbl val="0"/>
      </c:catAx>
      <c:valAx>
        <c:axId val="1147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2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1178</c:v>
                </c:pt>
                <c:pt idx="1">
                  <c:v>1068</c:v>
                </c:pt>
                <c:pt idx="2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43552"/>
        <c:axId val="114749440"/>
      </c:barChart>
      <c:catAx>
        <c:axId val="1147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49440"/>
        <c:crosses val="autoZero"/>
        <c:auto val="1"/>
        <c:lblAlgn val="ctr"/>
        <c:lblOffset val="100"/>
        <c:noMultiLvlLbl val="0"/>
      </c:catAx>
      <c:valAx>
        <c:axId val="1147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4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65120"/>
        <c:axId val="114966912"/>
      </c:barChart>
      <c:catAx>
        <c:axId val="11496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66912"/>
        <c:crosses val="autoZero"/>
        <c:auto val="1"/>
        <c:lblAlgn val="ctr"/>
        <c:lblOffset val="100"/>
        <c:noMultiLvlLbl val="0"/>
      </c:catAx>
      <c:valAx>
        <c:axId val="114966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96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87776"/>
        <c:axId val="114989312"/>
      </c:barChart>
      <c:catAx>
        <c:axId val="1149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9312"/>
        <c:crosses val="autoZero"/>
        <c:auto val="1"/>
        <c:lblAlgn val="ctr"/>
        <c:lblOffset val="100"/>
        <c:noMultiLvlLbl val="0"/>
      </c:catAx>
      <c:valAx>
        <c:axId val="11498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85696"/>
        <c:axId val="115087232"/>
      </c:barChart>
      <c:catAx>
        <c:axId val="11508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87232"/>
        <c:crosses val="autoZero"/>
        <c:auto val="1"/>
        <c:lblAlgn val="ctr"/>
        <c:lblOffset val="100"/>
        <c:noMultiLvlLbl val="0"/>
      </c:catAx>
      <c:valAx>
        <c:axId val="115087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8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54.162999999999997</c:v>
                </c:pt>
                <c:pt idx="1">
                  <c:v>54.162999999999997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09888"/>
        <c:axId val="115111424"/>
      </c:barChart>
      <c:catAx>
        <c:axId val="11510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11424"/>
        <c:crosses val="autoZero"/>
        <c:auto val="1"/>
        <c:lblAlgn val="ctr"/>
        <c:lblOffset val="100"/>
        <c:noMultiLvlLbl val="0"/>
      </c:catAx>
      <c:valAx>
        <c:axId val="115111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0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2763</c:v>
                </c:pt>
                <c:pt idx="1">
                  <c:v>2867</c:v>
                </c:pt>
                <c:pt idx="2">
                  <c:v>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36384"/>
        <c:axId val="115137920"/>
      </c:barChart>
      <c:catAx>
        <c:axId val="1151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37920"/>
        <c:crosses val="autoZero"/>
        <c:auto val="1"/>
        <c:lblAlgn val="ctr"/>
        <c:lblOffset val="100"/>
        <c:noMultiLvlLbl val="0"/>
      </c:catAx>
      <c:valAx>
        <c:axId val="11513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3638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71328"/>
        <c:axId val="115172864"/>
      </c:barChart>
      <c:catAx>
        <c:axId val="1151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2864"/>
        <c:crosses val="autoZero"/>
        <c:auto val="1"/>
        <c:lblAlgn val="ctr"/>
        <c:lblOffset val="100"/>
        <c:noMultiLvlLbl val="0"/>
      </c:catAx>
      <c:valAx>
        <c:axId val="11517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29.4</c:v>
                </c:pt>
                <c:pt idx="1">
                  <c:v>45.5</c:v>
                </c:pt>
                <c:pt idx="2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97824"/>
        <c:axId val="115199360"/>
      </c:barChart>
      <c:catAx>
        <c:axId val="1151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9360"/>
        <c:crosses val="autoZero"/>
        <c:auto val="1"/>
        <c:lblAlgn val="ctr"/>
        <c:lblOffset val="100"/>
        <c:noMultiLvlLbl val="0"/>
      </c:catAx>
      <c:valAx>
        <c:axId val="11519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9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17.323600973236008</c:v>
                </c:pt>
                <c:pt idx="1">
                  <c:v>59.355231143552309</c:v>
                </c:pt>
                <c:pt idx="2">
                  <c:v>23.321167883211679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10784"/>
        <c:axId val="110712320"/>
      </c:barChart>
      <c:catAx>
        <c:axId val="1107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12320"/>
        <c:crosses val="autoZero"/>
        <c:auto val="1"/>
        <c:lblAlgn val="ctr"/>
        <c:lblOffset val="100"/>
        <c:noMultiLvlLbl val="0"/>
      </c:catAx>
      <c:valAx>
        <c:axId val="1107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107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795072"/>
        <c:axId val="115796608"/>
      </c:barChart>
      <c:catAx>
        <c:axId val="1157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6608"/>
        <c:crosses val="autoZero"/>
        <c:auto val="1"/>
        <c:lblAlgn val="ctr"/>
        <c:lblOffset val="100"/>
        <c:noMultiLvlLbl val="0"/>
      </c:catAx>
      <c:valAx>
        <c:axId val="11579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79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959296"/>
        <c:axId val="115960832"/>
      </c:barChart>
      <c:catAx>
        <c:axId val="1159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0832"/>
        <c:crosses val="autoZero"/>
        <c:auto val="1"/>
        <c:lblAlgn val="ctr"/>
        <c:lblOffset val="100"/>
        <c:noMultiLvlLbl val="0"/>
      </c:catAx>
      <c:valAx>
        <c:axId val="115960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9592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83</c:v>
                </c:pt>
                <c:pt idx="1">
                  <c:v>97.4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80</c:v>
                </c:pt>
                <c:pt idx="1">
                  <c:v>129.4</c:v>
                </c:pt>
                <c:pt idx="2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12928"/>
        <c:axId val="116014464"/>
      </c:barChart>
      <c:catAx>
        <c:axId val="11601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4464"/>
        <c:crosses val="autoZero"/>
        <c:auto val="1"/>
        <c:lblAlgn val="ctr"/>
        <c:lblOffset val="100"/>
        <c:noMultiLvlLbl val="0"/>
      </c:catAx>
      <c:valAx>
        <c:axId val="11601446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29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369</c:v>
                </c:pt>
                <c:pt idx="1">
                  <c:v>364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40064"/>
        <c:axId val="116041600"/>
      </c:barChart>
      <c:catAx>
        <c:axId val="116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1600"/>
        <c:crosses val="autoZero"/>
        <c:auto val="1"/>
        <c:lblAlgn val="ctr"/>
        <c:lblOffset val="100"/>
        <c:noMultiLvlLbl val="0"/>
      </c:catAx>
      <c:valAx>
        <c:axId val="11604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006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58560"/>
        <c:axId val="116660096"/>
      </c:barChart>
      <c:catAx>
        <c:axId val="1166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60096"/>
        <c:crosses val="autoZero"/>
        <c:auto val="1"/>
        <c:lblAlgn val="ctr"/>
        <c:lblOffset val="100"/>
        <c:noMultiLvlLbl val="0"/>
      </c:catAx>
      <c:valAx>
        <c:axId val="11666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8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24</c:v>
                </c:pt>
                <c:pt idx="1">
                  <c:v>22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04000"/>
        <c:axId val="116705536"/>
      </c:barChart>
      <c:catAx>
        <c:axId val="1167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5536"/>
        <c:crosses val="autoZero"/>
        <c:auto val="1"/>
        <c:lblAlgn val="ctr"/>
        <c:lblOffset val="100"/>
        <c:noMultiLvlLbl val="0"/>
      </c:catAx>
      <c:valAx>
        <c:axId val="11670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2.6277372262773722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2.2627737226277373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2.2506082725060828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2.3236009732360099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2.664233576642336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2.5182481751824817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2.3722627737226274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2.8953771289537711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3.7956204379562042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4.4282238442822388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4.0997566909975669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4.5255474452554747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3.5279805352798053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2.2141119221411194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1.6545012165450119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1.1435523114355231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882048"/>
        <c:axId val="116896128"/>
      </c:barChart>
      <c:catAx>
        <c:axId val="116882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896128"/>
        <c:crosses val="autoZero"/>
        <c:auto val="1"/>
        <c:lblAlgn val="ctr"/>
        <c:lblOffset val="100"/>
        <c:noMultiLvlLbl val="0"/>
      </c:catAx>
      <c:valAx>
        <c:axId val="116896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882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2.4452554744525545</c:v>
                </c:pt>
                <c:pt idx="1">
                  <c:v>2.5060827250608271</c:v>
                </c:pt>
                <c:pt idx="2">
                  <c:v>2.1776155717761556</c:v>
                </c:pt>
                <c:pt idx="3">
                  <c:v>2.5182481751824817</c:v>
                </c:pt>
                <c:pt idx="4">
                  <c:v>2.6034063260340634</c:v>
                </c:pt>
                <c:pt idx="5">
                  <c:v>2.8588807785888077</c:v>
                </c:pt>
                <c:pt idx="6">
                  <c:v>3.0170316301703162</c:v>
                </c:pt>
                <c:pt idx="7">
                  <c:v>2.9683698296836982</c:v>
                </c:pt>
                <c:pt idx="8">
                  <c:v>3.2968369829683701</c:v>
                </c:pt>
                <c:pt idx="9">
                  <c:v>2.9075425790754261</c:v>
                </c:pt>
                <c:pt idx="10">
                  <c:v>3.7347931873479316</c:v>
                </c:pt>
                <c:pt idx="11">
                  <c:v>4.3917274939172755</c:v>
                </c:pt>
                <c:pt idx="12">
                  <c:v>4.2457420924574212</c:v>
                </c:pt>
                <c:pt idx="13">
                  <c:v>4.3795620437956204</c:v>
                </c:pt>
                <c:pt idx="14">
                  <c:v>3.1265206812652067</c:v>
                </c:pt>
                <c:pt idx="15">
                  <c:v>1.2652068126520681</c:v>
                </c:pt>
                <c:pt idx="16">
                  <c:v>0.97323600973236013</c:v>
                </c:pt>
                <c:pt idx="17">
                  <c:v>0.51094890510948909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920704"/>
        <c:axId val="116922240"/>
      </c:barChart>
      <c:catAx>
        <c:axId val="116920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922240"/>
        <c:crosses val="autoZero"/>
        <c:auto val="1"/>
        <c:lblAlgn val="ctr"/>
        <c:lblOffset val="100"/>
        <c:noMultiLvlLbl val="0"/>
      </c:catAx>
      <c:valAx>
        <c:axId val="116922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20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0.37356321839080459</c:v>
                </c:pt>
                <c:pt idx="1">
                  <c:v>0.17191977077363896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3.9942528735632186</c:v>
                </c:pt>
                <c:pt idx="1">
                  <c:v>2.664756446991404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12.643678160919542</c:v>
                </c:pt>
                <c:pt idx="1">
                  <c:v>9.5988538681948423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26.149425287356319</c:v>
                </c:pt>
                <c:pt idx="1">
                  <c:v>19.97134670487106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44.568965517241374</c:v>
                </c:pt>
                <c:pt idx="1">
                  <c:v>58.137535816618914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3.7356321839080464</c:v>
                </c:pt>
                <c:pt idx="1">
                  <c:v>3.2378223495702003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8.5344827586206904</c:v>
                </c:pt>
                <c:pt idx="1">
                  <c:v>6.2177650429799423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995584"/>
        <c:axId val="116997120"/>
      </c:barChart>
      <c:catAx>
        <c:axId val="11699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97120"/>
        <c:crosses val="autoZero"/>
        <c:auto val="1"/>
        <c:lblAlgn val="ctr"/>
        <c:lblOffset val="100"/>
        <c:noMultiLvlLbl val="0"/>
      </c:catAx>
      <c:valAx>
        <c:axId val="116997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95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34.712643678160923</c:v>
                </c:pt>
                <c:pt idx="1">
                  <c:v>30.601719197707737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33.90804597701149</c:v>
                </c:pt>
                <c:pt idx="1">
                  <c:v>41.489971346704877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30.919540229885058</c:v>
                </c:pt>
                <c:pt idx="1">
                  <c:v>27.593123209169057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0.45977011494252873</c:v>
                </c:pt>
                <c:pt idx="1">
                  <c:v>0.31518624641833809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057408"/>
        <c:axId val="117058944"/>
      </c:barChart>
      <c:catAx>
        <c:axId val="11705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58944"/>
        <c:crosses val="autoZero"/>
        <c:auto val="1"/>
        <c:lblAlgn val="ctr"/>
        <c:lblOffset val="100"/>
        <c:noMultiLvlLbl val="0"/>
      </c:catAx>
      <c:valAx>
        <c:axId val="117058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57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484</c:v>
                </c:pt>
                <c:pt idx="1">
                  <c:v>466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556</c:v>
                </c:pt>
                <c:pt idx="1">
                  <c:v>509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32416"/>
        <c:axId val="110733952"/>
      </c:barChart>
      <c:catAx>
        <c:axId val="1107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33952"/>
        <c:crosses val="autoZero"/>
        <c:auto val="1"/>
        <c:lblAlgn val="ctr"/>
        <c:lblOffset val="100"/>
        <c:noMultiLvlLbl val="0"/>
      </c:catAx>
      <c:valAx>
        <c:axId val="11073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32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098752"/>
        <c:axId val="117108736"/>
      </c:barChart>
      <c:catAx>
        <c:axId val="117098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08736"/>
        <c:crosses val="autoZero"/>
        <c:auto val="1"/>
        <c:lblAlgn val="ctr"/>
        <c:lblOffset val="100"/>
        <c:noMultiLvlLbl val="0"/>
      </c:catAx>
      <c:valAx>
        <c:axId val="117108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3.13</c:v>
                </c:pt>
                <c:pt idx="1">
                  <c:v>2.21</c:v>
                </c:pt>
                <c:pt idx="4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145600"/>
        <c:axId val="117147136"/>
      </c:barChart>
      <c:catAx>
        <c:axId val="11714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47136"/>
        <c:crosses val="autoZero"/>
        <c:auto val="1"/>
        <c:lblAlgn val="ctr"/>
        <c:lblOffset val="100"/>
        <c:noMultiLvlLbl val="0"/>
      </c:catAx>
      <c:valAx>
        <c:axId val="1171471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456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56.677524429967427</c:v>
                </c:pt>
                <c:pt idx="2">
                  <c:v>16.100064143681848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43.322475570032573</c:v>
                </c:pt>
                <c:pt idx="2">
                  <c:v>83.899935856318152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194752"/>
        <c:axId val="117196288"/>
      </c:barChart>
      <c:catAx>
        <c:axId val="11719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96288"/>
        <c:crosses val="autoZero"/>
        <c:auto val="1"/>
        <c:lblAlgn val="ctr"/>
        <c:lblOffset val="100"/>
        <c:noMultiLvlLbl val="0"/>
      </c:catAx>
      <c:valAx>
        <c:axId val="117196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94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49</c:v>
                </c:pt>
                <c:pt idx="1">
                  <c:v>38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38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48384"/>
        <c:axId val="117249920"/>
      </c:barChart>
      <c:catAx>
        <c:axId val="1172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49920"/>
        <c:crosses val="autoZero"/>
        <c:auto val="1"/>
        <c:lblAlgn val="ctr"/>
        <c:lblOffset val="100"/>
        <c:noMultiLvlLbl val="0"/>
      </c:catAx>
      <c:valAx>
        <c:axId val="1172499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248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78</c:v>
                </c:pt>
                <c:pt idx="1">
                  <c:v>79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77</c:v>
                </c:pt>
                <c:pt idx="1">
                  <c:v>110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02016"/>
        <c:axId val="117303552"/>
      </c:barChart>
      <c:catAx>
        <c:axId val="1173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03552"/>
        <c:crosses val="autoZero"/>
        <c:auto val="1"/>
        <c:lblAlgn val="ctr"/>
        <c:lblOffset val="100"/>
        <c:noMultiLvlLbl val="0"/>
      </c:catAx>
      <c:valAx>
        <c:axId val="11730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3020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32.641395908543927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29.843561973525873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15.312876052948255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11.853188929001202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5.6859205776173285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4.6630565583634178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454336"/>
        <c:axId val="117455872"/>
      </c:barChart>
      <c:catAx>
        <c:axId val="11745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55872"/>
        <c:crosses val="autoZero"/>
        <c:auto val="1"/>
        <c:lblAlgn val="ctr"/>
        <c:lblOffset val="100"/>
        <c:noMultiLvlLbl val="0"/>
      </c:catAx>
      <c:valAx>
        <c:axId val="117455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54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51.22</c:v>
                </c:pt>
                <c:pt idx="1">
                  <c:v>38.799999999999997</c:v>
                </c:pt>
                <c:pt idx="2">
                  <c:v>7.25</c:v>
                </c:pt>
                <c:pt idx="3">
                  <c:v>1.54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56.02</c:v>
                </c:pt>
                <c:pt idx="1">
                  <c:v>30.29</c:v>
                </c:pt>
                <c:pt idx="2">
                  <c:v>10.55</c:v>
                </c:pt>
                <c:pt idx="3">
                  <c:v>1.91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497856"/>
        <c:axId val="117499392"/>
      </c:barChart>
      <c:catAx>
        <c:axId val="1174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99392"/>
        <c:crosses val="autoZero"/>
        <c:auto val="1"/>
        <c:lblAlgn val="ctr"/>
        <c:lblOffset val="100"/>
        <c:noMultiLvlLbl val="0"/>
      </c:catAx>
      <c:valAx>
        <c:axId val="11749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978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55209</c:v>
                </c:pt>
                <c:pt idx="1">
                  <c:v>60793</c:v>
                </c:pt>
                <c:pt idx="2">
                  <c:v>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25440"/>
        <c:axId val="117731328"/>
      </c:barChart>
      <c:catAx>
        <c:axId val="1177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31328"/>
        <c:crosses val="autoZero"/>
        <c:auto val="1"/>
        <c:lblAlgn val="ctr"/>
        <c:lblOffset val="100"/>
        <c:noMultiLvlLbl val="0"/>
      </c:catAx>
      <c:valAx>
        <c:axId val="1177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2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904</c:v>
                </c:pt>
                <c:pt idx="1">
                  <c:v>936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36032"/>
        <c:axId val="117850112"/>
      </c:barChart>
      <c:catAx>
        <c:axId val="1178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50112"/>
        <c:crosses val="autoZero"/>
        <c:auto val="1"/>
        <c:lblAlgn val="ctr"/>
        <c:lblOffset val="100"/>
        <c:noMultiLvlLbl val="0"/>
      </c:catAx>
      <c:valAx>
        <c:axId val="11785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36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17.399999999999999</c:v>
                </c:pt>
                <c:pt idx="1">
                  <c:v>26.7</c:v>
                </c:pt>
                <c:pt idx="2">
                  <c:v>2</c:v>
                </c:pt>
                <c:pt idx="3">
                  <c:v>53.900000000000006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22.9</c:v>
                </c:pt>
                <c:pt idx="1">
                  <c:v>45.4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94.642857142857139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5.3571428571428568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011776"/>
        <c:axId val="118013312"/>
      </c:barChart>
      <c:catAx>
        <c:axId val="118011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13312"/>
        <c:crosses val="autoZero"/>
        <c:auto val="1"/>
        <c:lblAlgn val="ctr"/>
        <c:lblOffset val="100"/>
        <c:noMultiLvlLbl val="0"/>
      </c:catAx>
      <c:valAx>
        <c:axId val="118013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117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28.4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64192"/>
        <c:axId val="118265728"/>
      </c:barChart>
      <c:catAx>
        <c:axId val="1182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65728"/>
        <c:crosses val="autoZero"/>
        <c:auto val="1"/>
        <c:lblAlgn val="ctr"/>
        <c:lblOffset val="100"/>
        <c:noMultiLvlLbl val="0"/>
      </c:catAx>
      <c:valAx>
        <c:axId val="11826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44.9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02976"/>
        <c:axId val="118308864"/>
      </c:barChart>
      <c:catAx>
        <c:axId val="1183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08864"/>
        <c:crosses val="autoZero"/>
        <c:auto val="1"/>
        <c:lblAlgn val="ctr"/>
        <c:lblOffset val="100"/>
        <c:noMultiLvlLbl val="0"/>
      </c:catAx>
      <c:valAx>
        <c:axId val="11830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0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368512"/>
        <c:axId val="118386688"/>
      </c:barChart>
      <c:catAx>
        <c:axId val="1183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86688"/>
        <c:crosses val="autoZero"/>
        <c:auto val="1"/>
        <c:lblAlgn val="ctr"/>
        <c:lblOffset val="100"/>
        <c:noMultiLvlLbl val="0"/>
      </c:catAx>
      <c:valAx>
        <c:axId val="1183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368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99968"/>
        <c:axId val="118514048"/>
      </c:barChart>
      <c:catAx>
        <c:axId val="11849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4048"/>
        <c:crosses val="autoZero"/>
        <c:auto val="1"/>
        <c:lblAlgn val="ctr"/>
        <c:lblOffset val="100"/>
        <c:noMultiLvlLbl val="0"/>
      </c:catAx>
      <c:valAx>
        <c:axId val="118514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49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96960"/>
        <c:axId val="118711040"/>
      </c:barChart>
      <c:catAx>
        <c:axId val="11869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11040"/>
        <c:crosses val="autoZero"/>
        <c:auto val="1"/>
        <c:lblAlgn val="ctr"/>
        <c:lblOffset val="100"/>
        <c:noMultiLvlLbl val="0"/>
      </c:catAx>
      <c:valAx>
        <c:axId val="11871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69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750592"/>
        <c:axId val="118961280"/>
      </c:barChart>
      <c:catAx>
        <c:axId val="11875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61280"/>
        <c:crosses val="autoZero"/>
        <c:auto val="1"/>
        <c:lblAlgn val="ctr"/>
        <c:lblOffset val="100"/>
        <c:noMultiLvlLbl val="0"/>
      </c:catAx>
      <c:valAx>
        <c:axId val="118961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75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28.3</c:v>
                </c:pt>
                <c:pt idx="1">
                  <c:v>29.3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992896"/>
        <c:axId val="118994432"/>
      </c:barChart>
      <c:catAx>
        <c:axId val="11899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94432"/>
        <c:crosses val="autoZero"/>
        <c:auto val="1"/>
        <c:lblAlgn val="ctr"/>
        <c:lblOffset val="100"/>
        <c:noMultiLvlLbl val="0"/>
      </c:catAx>
      <c:valAx>
        <c:axId val="11899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92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322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66624"/>
        <c:axId val="119068160"/>
      </c:barChart>
      <c:catAx>
        <c:axId val="11906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8160"/>
        <c:crosses val="autoZero"/>
        <c:auto val="1"/>
        <c:lblAlgn val="ctr"/>
        <c:lblOffset val="100"/>
        <c:noMultiLvlLbl val="0"/>
      </c:catAx>
      <c:valAx>
        <c:axId val="11906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119</c:v>
                </c:pt>
                <c:pt idx="1">
                  <c:v>110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143</c:v>
                </c:pt>
                <c:pt idx="1">
                  <c:v>126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98464"/>
        <c:axId val="119200000"/>
      </c:barChart>
      <c:catAx>
        <c:axId val="119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00000"/>
        <c:crosses val="autoZero"/>
        <c:auto val="1"/>
        <c:lblAlgn val="ctr"/>
        <c:lblOffset val="100"/>
        <c:noMultiLvlLbl val="0"/>
      </c:catAx>
      <c:valAx>
        <c:axId val="1192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98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28.6</c:v>
                </c:pt>
                <c:pt idx="1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882816"/>
        <c:axId val="112884352"/>
      </c:barChart>
      <c:catAx>
        <c:axId val="11288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884352"/>
        <c:crosses val="autoZero"/>
        <c:auto val="1"/>
        <c:lblAlgn val="ctr"/>
        <c:lblOffset val="100"/>
        <c:noMultiLvlLbl val="0"/>
      </c:catAx>
      <c:valAx>
        <c:axId val="11288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82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128</c:v>
                </c:pt>
                <c:pt idx="1">
                  <c:v>160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161</c:v>
                </c:pt>
                <c:pt idx="1">
                  <c:v>208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01856"/>
        <c:axId val="122603392"/>
      </c:barChart>
      <c:catAx>
        <c:axId val="1226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3392"/>
        <c:crosses val="autoZero"/>
        <c:auto val="1"/>
        <c:lblAlgn val="ctr"/>
        <c:lblOffset val="100"/>
        <c:noMultiLvlLbl val="0"/>
      </c:catAx>
      <c:valAx>
        <c:axId val="1226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47296"/>
        <c:axId val="122648832"/>
      </c:barChart>
      <c:catAx>
        <c:axId val="12264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8832"/>
        <c:crosses val="autoZero"/>
        <c:auto val="1"/>
        <c:lblAlgn val="ctr"/>
        <c:lblOffset val="100"/>
        <c:noMultiLvlLbl val="0"/>
      </c:catAx>
      <c:valAx>
        <c:axId val="12264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484</c:v>
                </c:pt>
                <c:pt idx="1">
                  <c:v>466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556</c:v>
                </c:pt>
                <c:pt idx="1">
                  <c:v>509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88640"/>
        <c:axId val="122690176"/>
      </c:barChart>
      <c:catAx>
        <c:axId val="1226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90176"/>
        <c:crosses val="autoZero"/>
        <c:auto val="1"/>
        <c:lblAlgn val="ctr"/>
        <c:lblOffset val="100"/>
        <c:noMultiLvlLbl val="0"/>
      </c:catAx>
      <c:valAx>
        <c:axId val="12269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88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22.9</c:v>
                </c:pt>
                <c:pt idx="1">
                  <c:v>45.4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</c:v>
                </c:pt>
                <c:pt idx="1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28.6</c:v>
                </c:pt>
                <c:pt idx="1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844672"/>
        <c:axId val="122846208"/>
      </c:barChart>
      <c:catAx>
        <c:axId val="12284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846208"/>
        <c:crosses val="autoZero"/>
        <c:auto val="1"/>
        <c:lblAlgn val="ctr"/>
        <c:lblOffset val="100"/>
        <c:noMultiLvlLbl val="0"/>
      </c:catAx>
      <c:valAx>
        <c:axId val="12284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44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972032"/>
        <c:axId val="122973568"/>
      </c:barChart>
      <c:catAx>
        <c:axId val="12297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973568"/>
        <c:crosses val="autoZero"/>
        <c:auto val="1"/>
        <c:lblAlgn val="ctr"/>
        <c:lblOffset val="100"/>
        <c:noMultiLvlLbl val="0"/>
      </c:catAx>
      <c:valAx>
        <c:axId val="12297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97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</c:v>
                </c:pt>
                <c:pt idx="1">
                  <c:v>49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14144"/>
        <c:axId val="123036416"/>
      </c:barChart>
      <c:catAx>
        <c:axId val="12301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36416"/>
        <c:crosses val="autoZero"/>
        <c:auto val="1"/>
        <c:lblAlgn val="ctr"/>
        <c:lblOffset val="100"/>
        <c:noMultiLvlLbl val="0"/>
      </c:catAx>
      <c:valAx>
        <c:axId val="1230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1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75968"/>
        <c:axId val="123094144"/>
      </c:barChart>
      <c:catAx>
        <c:axId val="12307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94144"/>
        <c:crosses val="autoZero"/>
        <c:auto val="1"/>
        <c:lblAlgn val="ctr"/>
        <c:lblOffset val="100"/>
        <c:noMultiLvlLbl val="0"/>
      </c:catAx>
      <c:valAx>
        <c:axId val="1230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816</c:v>
                </c:pt>
                <c:pt idx="1">
                  <c:v>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41504"/>
        <c:axId val="123159680"/>
      </c:barChart>
      <c:catAx>
        <c:axId val="12314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59680"/>
        <c:crosses val="autoZero"/>
        <c:auto val="1"/>
        <c:lblAlgn val="ctr"/>
        <c:lblOffset val="100"/>
        <c:noMultiLvlLbl val="0"/>
      </c:catAx>
      <c:valAx>
        <c:axId val="12315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4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1178</c:v>
                </c:pt>
                <c:pt idx="1">
                  <c:v>1068</c:v>
                </c:pt>
                <c:pt idx="2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74752"/>
        <c:axId val="123276288"/>
      </c:barChart>
      <c:catAx>
        <c:axId val="12327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76288"/>
        <c:crosses val="autoZero"/>
        <c:auto val="1"/>
        <c:lblAlgn val="ctr"/>
        <c:lblOffset val="100"/>
        <c:noMultiLvlLbl val="0"/>
      </c:catAx>
      <c:valAx>
        <c:axId val="12327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7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913024"/>
        <c:axId val="112923008"/>
      </c:barChart>
      <c:catAx>
        <c:axId val="1129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23008"/>
        <c:crosses val="autoZero"/>
        <c:auto val="1"/>
        <c:lblAlgn val="ctr"/>
        <c:lblOffset val="100"/>
        <c:noMultiLvlLbl val="0"/>
      </c:catAx>
      <c:valAx>
        <c:axId val="11292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913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16096"/>
        <c:axId val="123317632"/>
      </c:barChart>
      <c:catAx>
        <c:axId val="123316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17632"/>
        <c:crosses val="autoZero"/>
        <c:auto val="1"/>
        <c:lblAlgn val="ctr"/>
        <c:lblOffset val="100"/>
        <c:noMultiLvlLbl val="0"/>
      </c:catAx>
      <c:valAx>
        <c:axId val="123317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1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64864"/>
        <c:axId val="123366400"/>
      </c:barChart>
      <c:catAx>
        <c:axId val="12336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6400"/>
        <c:crosses val="autoZero"/>
        <c:auto val="1"/>
        <c:lblAlgn val="ctr"/>
        <c:lblOffset val="100"/>
        <c:noMultiLvlLbl val="0"/>
      </c:catAx>
      <c:valAx>
        <c:axId val="123366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2763</c:v>
                </c:pt>
                <c:pt idx="1">
                  <c:v>2867</c:v>
                </c:pt>
                <c:pt idx="2">
                  <c:v>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91360"/>
        <c:axId val="123540608"/>
      </c:barChart>
      <c:catAx>
        <c:axId val="1233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40608"/>
        <c:crosses val="autoZero"/>
        <c:auto val="1"/>
        <c:lblAlgn val="ctr"/>
        <c:lblOffset val="100"/>
        <c:noMultiLvlLbl val="0"/>
      </c:catAx>
      <c:valAx>
        <c:axId val="12354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17.323600973236008</c:v>
                </c:pt>
                <c:pt idx="1">
                  <c:v>59.355231143552309</c:v>
                </c:pt>
                <c:pt idx="2">
                  <c:v>23.321167883211679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683968"/>
        <c:axId val="123685504"/>
      </c:barChart>
      <c:catAx>
        <c:axId val="123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85504"/>
        <c:crosses val="autoZero"/>
        <c:auto val="1"/>
        <c:lblAlgn val="ctr"/>
        <c:lblOffset val="100"/>
        <c:noMultiLvlLbl val="0"/>
      </c:catAx>
      <c:valAx>
        <c:axId val="12368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68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803136"/>
        <c:axId val="123804672"/>
      </c:barChart>
      <c:catAx>
        <c:axId val="1238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04672"/>
        <c:crosses val="autoZero"/>
        <c:auto val="1"/>
        <c:lblAlgn val="ctr"/>
        <c:lblOffset val="100"/>
        <c:noMultiLvlLbl val="0"/>
      </c:catAx>
      <c:valAx>
        <c:axId val="12380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80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83</c:v>
                </c:pt>
                <c:pt idx="1">
                  <c:v>97.4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80</c:v>
                </c:pt>
                <c:pt idx="1">
                  <c:v>129.4</c:v>
                </c:pt>
                <c:pt idx="2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56768"/>
        <c:axId val="123858304"/>
      </c:barChart>
      <c:catAx>
        <c:axId val="12385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58304"/>
        <c:crosses val="autoZero"/>
        <c:auto val="1"/>
        <c:lblAlgn val="ctr"/>
        <c:lblOffset val="100"/>
        <c:noMultiLvlLbl val="0"/>
      </c:catAx>
      <c:valAx>
        <c:axId val="123858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56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369</c:v>
                </c:pt>
                <c:pt idx="1">
                  <c:v>364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90400"/>
        <c:axId val="123991936"/>
      </c:barChart>
      <c:catAx>
        <c:axId val="1239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1936"/>
        <c:crosses val="autoZero"/>
        <c:auto val="1"/>
        <c:lblAlgn val="ctr"/>
        <c:lblOffset val="100"/>
        <c:noMultiLvlLbl val="0"/>
      </c:catAx>
      <c:valAx>
        <c:axId val="12399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19072"/>
        <c:axId val="124020608"/>
      </c:barChart>
      <c:catAx>
        <c:axId val="1240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20608"/>
        <c:crosses val="autoZero"/>
        <c:auto val="1"/>
        <c:lblAlgn val="ctr"/>
        <c:lblOffset val="100"/>
        <c:noMultiLvlLbl val="0"/>
      </c:catAx>
      <c:valAx>
        <c:axId val="12402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9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24</c:v>
                </c:pt>
                <c:pt idx="1">
                  <c:v>22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93184"/>
        <c:axId val="124094720"/>
      </c:barChart>
      <c:catAx>
        <c:axId val="1240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4720"/>
        <c:crosses val="autoZero"/>
        <c:auto val="1"/>
        <c:lblAlgn val="ctr"/>
        <c:lblOffset val="100"/>
        <c:noMultiLvlLbl val="0"/>
      </c:catAx>
      <c:valAx>
        <c:axId val="12409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2942080"/>
        <c:axId val="112943872"/>
      </c:barChart>
      <c:catAx>
        <c:axId val="1129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43872"/>
        <c:crosses val="autoZero"/>
        <c:auto val="1"/>
        <c:lblAlgn val="ctr"/>
        <c:lblOffset val="100"/>
        <c:noMultiLvlLbl val="0"/>
      </c:catAx>
      <c:valAx>
        <c:axId val="1129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9420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2.6277372262773722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2.2627737226277373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2.2506082725060828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2.3236009732360099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2.664233576642336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2.3844282238442824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2.5182481751824817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2.3722627737226274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2.8953771289537711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3.7956204379562042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4.4282238442822388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4.0997566909975669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4.5255474452554747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3.5279805352798053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2.2141119221411194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1.6545012165450119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1.1435523114355231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570240"/>
        <c:axId val="124621184"/>
      </c:barChart>
      <c:catAx>
        <c:axId val="124570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621184"/>
        <c:crosses val="autoZero"/>
        <c:auto val="1"/>
        <c:lblAlgn val="ctr"/>
        <c:lblOffset val="100"/>
        <c:noMultiLvlLbl val="0"/>
      </c:catAx>
      <c:valAx>
        <c:axId val="1246211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570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2.4452554744525545</c:v>
                </c:pt>
                <c:pt idx="1">
                  <c:v>2.5060827250608271</c:v>
                </c:pt>
                <c:pt idx="2">
                  <c:v>2.1776155717761556</c:v>
                </c:pt>
                <c:pt idx="3">
                  <c:v>2.5182481751824817</c:v>
                </c:pt>
                <c:pt idx="4">
                  <c:v>2.6034063260340634</c:v>
                </c:pt>
                <c:pt idx="5">
                  <c:v>2.8588807785888077</c:v>
                </c:pt>
                <c:pt idx="6">
                  <c:v>3.0170316301703162</c:v>
                </c:pt>
                <c:pt idx="7">
                  <c:v>2.9683698296836982</c:v>
                </c:pt>
                <c:pt idx="8">
                  <c:v>3.2968369829683701</c:v>
                </c:pt>
                <c:pt idx="9">
                  <c:v>2.9075425790754261</c:v>
                </c:pt>
                <c:pt idx="10">
                  <c:v>3.7347931873479316</c:v>
                </c:pt>
                <c:pt idx="11">
                  <c:v>4.3917274939172755</c:v>
                </c:pt>
                <c:pt idx="12">
                  <c:v>4.2457420924574212</c:v>
                </c:pt>
                <c:pt idx="13">
                  <c:v>4.3795620437956204</c:v>
                </c:pt>
                <c:pt idx="14">
                  <c:v>3.1265206812652067</c:v>
                </c:pt>
                <c:pt idx="15">
                  <c:v>1.2652068126520681</c:v>
                </c:pt>
                <c:pt idx="16">
                  <c:v>0.97323600973236013</c:v>
                </c:pt>
                <c:pt idx="17">
                  <c:v>0.51094890510948909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628352"/>
        <c:axId val="124642432"/>
      </c:barChart>
      <c:catAx>
        <c:axId val="1246283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642432"/>
        <c:crosses val="autoZero"/>
        <c:auto val="1"/>
        <c:lblAlgn val="ctr"/>
        <c:lblOffset val="100"/>
        <c:noMultiLvlLbl val="0"/>
      </c:catAx>
      <c:valAx>
        <c:axId val="124642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28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0.37356321839080459</c:v>
                </c:pt>
                <c:pt idx="1">
                  <c:v>0.17191977077363896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3.9942528735632186</c:v>
                </c:pt>
                <c:pt idx="1">
                  <c:v>2.664756446991404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12.643678160919542</c:v>
                </c:pt>
                <c:pt idx="1">
                  <c:v>9.5988538681948423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26.149425287356319</c:v>
                </c:pt>
                <c:pt idx="1">
                  <c:v>19.97134670487106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44.568965517241374</c:v>
                </c:pt>
                <c:pt idx="1">
                  <c:v>58.137535816618914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3.7356321839080464</c:v>
                </c:pt>
                <c:pt idx="1">
                  <c:v>3.2378223495702003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8.5344827586206904</c:v>
                </c:pt>
                <c:pt idx="1">
                  <c:v>6.2177650429799423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753408"/>
        <c:axId val="124754944"/>
      </c:barChart>
      <c:catAx>
        <c:axId val="12475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54944"/>
        <c:crosses val="autoZero"/>
        <c:auto val="1"/>
        <c:lblAlgn val="ctr"/>
        <c:lblOffset val="100"/>
        <c:noMultiLvlLbl val="0"/>
      </c:catAx>
      <c:valAx>
        <c:axId val="12475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53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34.712643678160923</c:v>
                </c:pt>
                <c:pt idx="1">
                  <c:v>30.601719197707737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33.90804597701149</c:v>
                </c:pt>
                <c:pt idx="1">
                  <c:v>41.489971346704877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30.919540229885058</c:v>
                </c:pt>
                <c:pt idx="1">
                  <c:v>27.593123209169057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0.45977011494252873</c:v>
                </c:pt>
                <c:pt idx="1">
                  <c:v>0.31518624641833809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983168"/>
        <c:axId val="124984704"/>
      </c:barChart>
      <c:catAx>
        <c:axId val="12498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84704"/>
        <c:crosses val="autoZero"/>
        <c:auto val="1"/>
        <c:lblAlgn val="ctr"/>
        <c:lblOffset val="100"/>
        <c:noMultiLvlLbl val="0"/>
      </c:catAx>
      <c:valAx>
        <c:axId val="124984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83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25</c:v>
                </c:pt>
                <c:pt idx="4">
                  <c:v>27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126912"/>
        <c:axId val="125145088"/>
      </c:barChart>
      <c:catAx>
        <c:axId val="125126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45088"/>
        <c:crosses val="autoZero"/>
        <c:auto val="1"/>
        <c:lblAlgn val="ctr"/>
        <c:lblOffset val="100"/>
        <c:noMultiLvlLbl val="0"/>
      </c:catAx>
      <c:valAx>
        <c:axId val="125145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2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3.13</c:v>
                </c:pt>
                <c:pt idx="1">
                  <c:v>2.21</c:v>
                </c:pt>
                <c:pt idx="3">
                  <c:v>0</c:v>
                </c:pt>
                <c:pt idx="4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181952"/>
        <c:axId val="125183488"/>
      </c:barChart>
      <c:catAx>
        <c:axId val="12518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83488"/>
        <c:crosses val="autoZero"/>
        <c:auto val="1"/>
        <c:lblAlgn val="ctr"/>
        <c:lblOffset val="100"/>
        <c:noMultiLvlLbl val="0"/>
      </c:catAx>
      <c:valAx>
        <c:axId val="12518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56.677524429967427</c:v>
                </c:pt>
                <c:pt idx="2">
                  <c:v>16.100064143681848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43.322475570032573</c:v>
                </c:pt>
                <c:pt idx="2">
                  <c:v>83.899935856318152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754240"/>
        <c:axId val="127755776"/>
      </c:barChart>
      <c:catAx>
        <c:axId val="12775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755776"/>
        <c:crosses val="autoZero"/>
        <c:auto val="1"/>
        <c:lblAlgn val="ctr"/>
        <c:lblOffset val="100"/>
        <c:noMultiLvlLbl val="0"/>
      </c:catAx>
      <c:valAx>
        <c:axId val="127755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754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29.4</c:v>
                </c:pt>
                <c:pt idx="1">
                  <c:v>45.5</c:v>
                </c:pt>
                <c:pt idx="2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43968"/>
        <c:axId val="129507328"/>
      </c:barChart>
      <c:catAx>
        <c:axId val="1282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07328"/>
        <c:crosses val="autoZero"/>
        <c:auto val="1"/>
        <c:lblAlgn val="ctr"/>
        <c:lblOffset val="100"/>
        <c:noMultiLvlLbl val="0"/>
      </c:catAx>
      <c:valAx>
        <c:axId val="12950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2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49</c:v>
                </c:pt>
                <c:pt idx="1">
                  <c:v>38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38</c:v>
                </c:pt>
                <c:pt idx="1">
                  <c:v>35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554688"/>
        <c:axId val="129638400"/>
      </c:barChart>
      <c:catAx>
        <c:axId val="1295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38400"/>
        <c:crosses val="autoZero"/>
        <c:auto val="1"/>
        <c:lblAlgn val="ctr"/>
        <c:lblOffset val="100"/>
        <c:noMultiLvlLbl val="0"/>
      </c:catAx>
      <c:valAx>
        <c:axId val="12963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554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78</c:v>
                </c:pt>
                <c:pt idx="1">
                  <c:v>79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77</c:v>
                </c:pt>
                <c:pt idx="1">
                  <c:v>110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77952"/>
        <c:axId val="129692032"/>
      </c:barChart>
      <c:catAx>
        <c:axId val="1296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92032"/>
        <c:crosses val="autoZero"/>
        <c:auto val="1"/>
        <c:lblAlgn val="ctr"/>
        <c:lblOffset val="100"/>
        <c:noMultiLvlLbl val="0"/>
      </c:catAx>
      <c:valAx>
        <c:axId val="12969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67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</c:v>
                </c:pt>
                <c:pt idx="1">
                  <c:v>49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</c:v>
                </c:pt>
                <c:pt idx="1">
                  <c:v>52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63968"/>
        <c:axId val="112965504"/>
      </c:barChart>
      <c:catAx>
        <c:axId val="11296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65504"/>
        <c:crosses val="autoZero"/>
        <c:auto val="1"/>
        <c:lblAlgn val="ctr"/>
        <c:lblOffset val="100"/>
        <c:noMultiLvlLbl val="0"/>
      </c:catAx>
      <c:valAx>
        <c:axId val="11296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6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32.641395908543927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29.843561973525873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15.312876052948255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11.853188929001202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5.6859205776173285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4.6630565583634178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890752"/>
        <c:axId val="130921216"/>
      </c:barChart>
      <c:catAx>
        <c:axId val="13089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21216"/>
        <c:crosses val="autoZero"/>
        <c:auto val="1"/>
        <c:lblAlgn val="ctr"/>
        <c:lblOffset val="100"/>
        <c:noMultiLvlLbl val="0"/>
      </c:catAx>
      <c:valAx>
        <c:axId val="130921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90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51.22</c:v>
                </c:pt>
                <c:pt idx="1">
                  <c:v>38.799999999999997</c:v>
                </c:pt>
                <c:pt idx="2">
                  <c:v>7.25</c:v>
                </c:pt>
                <c:pt idx="3">
                  <c:v>1.54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56.02</c:v>
                </c:pt>
                <c:pt idx="1">
                  <c:v>30.29</c:v>
                </c:pt>
                <c:pt idx="2">
                  <c:v>10.55</c:v>
                </c:pt>
                <c:pt idx="3">
                  <c:v>1.91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962944"/>
        <c:axId val="130964480"/>
      </c:barChart>
      <c:catAx>
        <c:axId val="13096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64480"/>
        <c:crosses val="autoZero"/>
        <c:auto val="1"/>
        <c:lblAlgn val="ctr"/>
        <c:lblOffset val="100"/>
        <c:noMultiLvlLbl val="0"/>
      </c:catAx>
      <c:valAx>
        <c:axId val="130964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62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55209</c:v>
                </c:pt>
                <c:pt idx="1">
                  <c:v>60793</c:v>
                </c:pt>
                <c:pt idx="2">
                  <c:v>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35136"/>
        <c:axId val="131036672"/>
      </c:barChart>
      <c:catAx>
        <c:axId val="1310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36672"/>
        <c:crosses val="autoZero"/>
        <c:auto val="1"/>
        <c:lblAlgn val="ctr"/>
        <c:lblOffset val="100"/>
        <c:noMultiLvlLbl val="0"/>
      </c:catAx>
      <c:valAx>
        <c:axId val="13103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3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904</c:v>
                </c:pt>
                <c:pt idx="1">
                  <c:v>936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76096"/>
        <c:axId val="131077632"/>
      </c:barChart>
      <c:catAx>
        <c:axId val="1310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77632"/>
        <c:crosses val="autoZero"/>
        <c:auto val="1"/>
        <c:lblAlgn val="ctr"/>
        <c:lblOffset val="100"/>
        <c:noMultiLvlLbl val="0"/>
      </c:catAx>
      <c:valAx>
        <c:axId val="1310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76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17.399999999999999</c:v>
                </c:pt>
                <c:pt idx="1">
                  <c:v>26.7</c:v>
                </c:pt>
                <c:pt idx="2">
                  <c:v>2</c:v>
                </c:pt>
                <c:pt idx="3">
                  <c:v>53.900000000000006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94.642857142857139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5.3571428571428568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1332736"/>
        <c:axId val="131338624"/>
      </c:barChart>
      <c:catAx>
        <c:axId val="131332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338624"/>
        <c:crosses val="autoZero"/>
        <c:auto val="1"/>
        <c:lblAlgn val="ctr"/>
        <c:lblOffset val="100"/>
        <c:noMultiLvlLbl val="0"/>
      </c:catAx>
      <c:valAx>
        <c:axId val="1313386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3327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88544"/>
        <c:axId val="131390080"/>
      </c:barChart>
      <c:catAx>
        <c:axId val="13138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90080"/>
        <c:crosses val="autoZero"/>
        <c:auto val="1"/>
        <c:lblAlgn val="ctr"/>
        <c:lblOffset val="100"/>
        <c:noMultiLvlLbl val="0"/>
      </c:catAx>
      <c:valAx>
        <c:axId val="13139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28.4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15040"/>
        <c:axId val="131433216"/>
      </c:barChart>
      <c:catAx>
        <c:axId val="1314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33216"/>
        <c:crosses val="autoZero"/>
        <c:auto val="1"/>
        <c:lblAlgn val="ctr"/>
        <c:lblOffset val="100"/>
        <c:noMultiLvlLbl val="0"/>
      </c:catAx>
      <c:valAx>
        <c:axId val="13143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1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44.9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540096"/>
        <c:axId val="131541632"/>
      </c:barChart>
      <c:catAx>
        <c:axId val="1315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541632"/>
        <c:crosses val="autoZero"/>
        <c:auto val="1"/>
        <c:lblAlgn val="ctr"/>
        <c:lblOffset val="100"/>
        <c:noMultiLvlLbl val="0"/>
      </c:catAx>
      <c:valAx>
        <c:axId val="1315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54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1589248"/>
        <c:axId val="131590784"/>
      </c:barChart>
      <c:catAx>
        <c:axId val="13158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590784"/>
        <c:crosses val="autoZero"/>
        <c:auto val="1"/>
        <c:lblAlgn val="ctr"/>
        <c:lblOffset val="100"/>
        <c:noMultiLvlLbl val="0"/>
      </c:catAx>
      <c:valAx>
        <c:axId val="13159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58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05152"/>
        <c:axId val="114706688"/>
      </c:barChart>
      <c:catAx>
        <c:axId val="11470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06688"/>
        <c:crosses val="autoZero"/>
        <c:auto val="1"/>
        <c:lblAlgn val="ctr"/>
        <c:lblOffset val="100"/>
        <c:noMultiLvlLbl val="0"/>
      </c:catAx>
      <c:valAx>
        <c:axId val="1147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70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607936"/>
        <c:axId val="131634304"/>
      </c:barChart>
      <c:catAx>
        <c:axId val="1316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34304"/>
        <c:crosses val="autoZero"/>
        <c:auto val="1"/>
        <c:lblAlgn val="ctr"/>
        <c:lblOffset val="100"/>
        <c:noMultiLvlLbl val="0"/>
      </c:catAx>
      <c:valAx>
        <c:axId val="1316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0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735936"/>
        <c:axId val="131737472"/>
      </c:barChart>
      <c:catAx>
        <c:axId val="1317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37472"/>
        <c:crosses val="autoZero"/>
        <c:auto val="1"/>
        <c:lblAlgn val="ctr"/>
        <c:lblOffset val="100"/>
        <c:noMultiLvlLbl val="0"/>
      </c:catAx>
      <c:valAx>
        <c:axId val="13173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735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81376"/>
        <c:axId val="131782912"/>
      </c:barChart>
      <c:catAx>
        <c:axId val="13178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82912"/>
        <c:crosses val="autoZero"/>
        <c:auto val="1"/>
        <c:lblAlgn val="ctr"/>
        <c:lblOffset val="100"/>
        <c:noMultiLvlLbl val="0"/>
      </c:catAx>
      <c:valAx>
        <c:axId val="131782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78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55488"/>
        <c:axId val="131857024"/>
      </c:barChart>
      <c:catAx>
        <c:axId val="131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57024"/>
        <c:crosses val="autoZero"/>
        <c:auto val="1"/>
        <c:lblAlgn val="ctr"/>
        <c:lblOffset val="100"/>
        <c:noMultiLvlLbl val="0"/>
      </c:catAx>
      <c:valAx>
        <c:axId val="13185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896832"/>
        <c:axId val="131898368"/>
      </c:barChart>
      <c:catAx>
        <c:axId val="13189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98368"/>
        <c:crosses val="autoZero"/>
        <c:auto val="1"/>
        <c:lblAlgn val="ctr"/>
        <c:lblOffset val="100"/>
        <c:noMultiLvlLbl val="0"/>
      </c:catAx>
      <c:valAx>
        <c:axId val="131898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96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21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28.3</c:v>
                </c:pt>
                <c:pt idx="1">
                  <c:v>29.3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954560"/>
        <c:axId val="131956096"/>
      </c:barChart>
      <c:catAx>
        <c:axId val="1319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56096"/>
        <c:crosses val="autoZero"/>
        <c:auto val="1"/>
        <c:lblAlgn val="ctr"/>
        <c:lblOffset val="100"/>
        <c:noMultiLvlLbl val="0"/>
      </c:catAx>
      <c:valAx>
        <c:axId val="131956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54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54.162999999999997</c:v>
                </c:pt>
                <c:pt idx="1">
                  <c:v>54.162999999999997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077440"/>
        <c:axId val="132078976"/>
      </c:barChart>
      <c:catAx>
        <c:axId val="13207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78976"/>
        <c:crosses val="autoZero"/>
        <c:auto val="1"/>
        <c:lblAlgn val="ctr"/>
        <c:lblOffset val="100"/>
        <c:noMultiLvlLbl val="0"/>
      </c:catAx>
      <c:valAx>
        <c:axId val="13207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7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322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26208"/>
        <c:axId val="132127744"/>
      </c:barChart>
      <c:catAx>
        <c:axId val="13212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7744"/>
        <c:crosses val="autoZero"/>
        <c:auto val="1"/>
        <c:lblAlgn val="ctr"/>
        <c:lblOffset val="100"/>
        <c:noMultiLvlLbl val="0"/>
      </c:catAx>
      <c:valAx>
        <c:axId val="13212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119</c:v>
                </c:pt>
                <c:pt idx="1">
                  <c:v>110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143</c:v>
                </c:pt>
                <c:pt idx="1">
                  <c:v>126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171264"/>
        <c:axId val="132172800"/>
      </c:barChart>
      <c:catAx>
        <c:axId val="1321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72800"/>
        <c:crosses val="autoZero"/>
        <c:auto val="1"/>
        <c:lblAlgn val="ctr"/>
        <c:lblOffset val="100"/>
        <c:noMultiLvlLbl val="0"/>
      </c:catAx>
      <c:valAx>
        <c:axId val="13217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71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4116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4104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7891</v>
      </c>
      <c r="C4" s="35">
        <v>3993</v>
      </c>
      <c r="D4" s="63">
        <v>3898</v>
      </c>
      <c r="E4" s="211"/>
    </row>
    <row r="5" spans="1:5" ht="30" x14ac:dyDescent="0.25">
      <c r="A5" s="201" t="s">
        <v>716</v>
      </c>
      <c r="B5" s="72">
        <v>7887</v>
      </c>
      <c r="C5" s="61">
        <v>3971</v>
      </c>
      <c r="D5" s="111">
        <v>3916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855</v>
      </c>
      <c r="C4" s="71">
        <v>1619</v>
      </c>
    </row>
    <row r="5" spans="1:6" x14ac:dyDescent="0.25">
      <c r="A5" s="286" t="s">
        <v>719</v>
      </c>
      <c r="B5" s="214">
        <v>452</v>
      </c>
      <c r="C5" s="214">
        <v>649</v>
      </c>
    </row>
    <row r="6" spans="1:6" x14ac:dyDescent="0.25">
      <c r="A6" s="286" t="s">
        <v>720</v>
      </c>
      <c r="B6" s="214">
        <v>713</v>
      </c>
      <c r="C6" s="214">
        <v>732</v>
      </c>
    </row>
    <row r="7" spans="1:6" x14ac:dyDescent="0.25">
      <c r="A7" s="286" t="s">
        <v>721</v>
      </c>
      <c r="B7" s="214">
        <v>1197</v>
      </c>
      <c r="C7" s="214">
        <v>893</v>
      </c>
    </row>
    <row r="8" spans="1:6" x14ac:dyDescent="0.25">
      <c r="A8" s="286" t="s">
        <v>722</v>
      </c>
      <c r="B8" s="214">
        <v>35</v>
      </c>
      <c r="C8" s="214">
        <v>80</v>
      </c>
    </row>
    <row r="9" spans="1:6" x14ac:dyDescent="0.25">
      <c r="A9" s="286" t="s">
        <v>723</v>
      </c>
      <c r="B9" s="214">
        <v>375</v>
      </c>
      <c r="C9" s="214">
        <v>370</v>
      </c>
    </row>
    <row r="10" spans="1:6" ht="30" x14ac:dyDescent="0.25">
      <c r="A10" s="293" t="s">
        <v>724</v>
      </c>
      <c r="B10" s="214">
        <v>1147</v>
      </c>
      <c r="C10" s="214">
        <v>333</v>
      </c>
    </row>
    <row r="11" spans="1:6" x14ac:dyDescent="0.25">
      <c r="A11" s="286" t="s">
        <v>887</v>
      </c>
      <c r="B11" s="214">
        <v>391</v>
      </c>
      <c r="C11" s="214">
        <v>431</v>
      </c>
    </row>
    <row r="12" spans="1:6" x14ac:dyDescent="0.25">
      <c r="A12" s="294" t="s">
        <v>16</v>
      </c>
      <c r="B12" s="1">
        <f>SUM(B4:B11)</f>
        <v>5165</v>
      </c>
      <c r="C12" s="1">
        <f>SUM(C4:C11)</f>
        <v>5107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930</v>
      </c>
      <c r="C19" s="71">
        <v>1413</v>
      </c>
    </row>
    <row r="20" spans="1:3" x14ac:dyDescent="0.25">
      <c r="A20" s="286" t="s">
        <v>719</v>
      </c>
      <c r="B20" s="214">
        <v>245</v>
      </c>
      <c r="C20" s="214">
        <v>441</v>
      </c>
    </row>
    <row r="21" spans="1:3" x14ac:dyDescent="0.25">
      <c r="A21" s="286" t="s">
        <v>720</v>
      </c>
      <c r="B21" s="214">
        <v>599</v>
      </c>
      <c r="C21" s="214">
        <v>578</v>
      </c>
    </row>
    <row r="22" spans="1:3" x14ac:dyDescent="0.25">
      <c r="A22" s="286" t="s">
        <v>721</v>
      </c>
      <c r="B22" s="214">
        <v>1042</v>
      </c>
      <c r="C22" s="214">
        <v>855</v>
      </c>
    </row>
    <row r="23" spans="1:3" x14ac:dyDescent="0.25">
      <c r="A23" s="286" t="s">
        <v>722</v>
      </c>
      <c r="B23" s="214">
        <v>1</v>
      </c>
      <c r="C23" s="214">
        <v>9</v>
      </c>
    </row>
    <row r="24" spans="1:3" x14ac:dyDescent="0.25">
      <c r="A24" s="286" t="s">
        <v>723</v>
      </c>
      <c r="B24" s="214">
        <v>195</v>
      </c>
      <c r="C24" s="214">
        <v>189</v>
      </c>
    </row>
    <row r="25" spans="1:3" ht="30" x14ac:dyDescent="0.25">
      <c r="A25" s="293" t="s">
        <v>724</v>
      </c>
      <c r="B25" s="214">
        <v>842</v>
      </c>
      <c r="C25" s="214">
        <v>51</v>
      </c>
    </row>
    <row r="26" spans="1:3" x14ac:dyDescent="0.25">
      <c r="A26" s="286" t="s">
        <v>887</v>
      </c>
      <c r="B26" s="214">
        <v>225</v>
      </c>
      <c r="C26" s="214">
        <v>532</v>
      </c>
    </row>
    <row r="27" spans="1:3" x14ac:dyDescent="0.25">
      <c r="A27" s="294" t="s">
        <v>16</v>
      </c>
      <c r="B27" s="1">
        <f>SUM(B19:B26)</f>
        <v>4079</v>
      </c>
      <c r="C27" s="1">
        <f>SUM(C19:C26)</f>
        <v>4068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71.89</v>
      </c>
      <c r="C4" s="1018">
        <v>68.209999999999994</v>
      </c>
      <c r="D4" s="1018">
        <v>76.08</v>
      </c>
      <c r="E4" s="1019">
        <v>33</v>
      </c>
      <c r="F4" s="1019">
        <v>143.80000000000001</v>
      </c>
      <c r="G4" s="1020">
        <v>43.4</v>
      </c>
      <c r="H4" s="1021">
        <v>42.3</v>
      </c>
      <c r="I4" s="1022">
        <v>44.6</v>
      </c>
      <c r="J4" s="1019">
        <v>33.200000000000003</v>
      </c>
    </row>
    <row r="5" spans="1:12" x14ac:dyDescent="0.25">
      <c r="A5" s="498">
        <v>2021</v>
      </c>
      <c r="B5" s="757">
        <v>72.209999999999994</v>
      </c>
      <c r="C5" s="758">
        <v>68.05</v>
      </c>
      <c r="D5" s="758">
        <v>77.16</v>
      </c>
      <c r="E5" s="1023">
        <v>33</v>
      </c>
      <c r="F5" s="1023">
        <v>145.80000000000001</v>
      </c>
      <c r="G5" s="1024">
        <v>43.5</v>
      </c>
      <c r="H5" s="1025">
        <v>42.5</v>
      </c>
      <c r="I5" s="1026">
        <v>44.6</v>
      </c>
      <c r="J5" s="1023">
        <v>44.9</v>
      </c>
    </row>
    <row r="6" spans="1:12" x14ac:dyDescent="0.25">
      <c r="A6" s="499">
        <v>2022</v>
      </c>
      <c r="B6" s="1011">
        <v>73.040000000000006</v>
      </c>
      <c r="C6" s="1012">
        <v>69.83</v>
      </c>
      <c r="D6" s="1012">
        <v>76.3</v>
      </c>
      <c r="E6" s="1013">
        <v>30</v>
      </c>
      <c r="F6" s="1013">
        <v>165.2</v>
      </c>
      <c r="G6" s="1014">
        <v>44.9</v>
      </c>
      <c r="H6" s="1015">
        <v>43.7</v>
      </c>
      <c r="I6" s="1016">
        <v>46.1</v>
      </c>
      <c r="J6" s="1013">
        <v>12.2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33.200000000000003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44.9</v>
      </c>
    </row>
    <row r="13" spans="1:12" x14ac:dyDescent="0.25">
      <c r="A13" s="633">
        <f t="shared" si="0"/>
        <v>2022</v>
      </c>
      <c r="B13" s="627">
        <f t="shared" si="1"/>
        <v>12.2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1387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2231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69237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917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1424</v>
      </c>
      <c r="C5" s="70">
        <v>2185</v>
      </c>
      <c r="D5" s="55">
        <v>1281</v>
      </c>
      <c r="E5" s="110">
        <v>904</v>
      </c>
      <c r="F5" s="55">
        <v>24.2</v>
      </c>
      <c r="G5" s="55">
        <v>28.3</v>
      </c>
      <c r="H5" s="110">
        <v>20.100000000000001</v>
      </c>
      <c r="I5" s="55"/>
      <c r="J5" s="70"/>
      <c r="K5" s="55"/>
      <c r="L5" s="55"/>
      <c r="M5" s="71">
        <v>131</v>
      </c>
      <c r="N5" s="71">
        <v>143</v>
      </c>
      <c r="O5" s="71">
        <v>119</v>
      </c>
    </row>
    <row r="6" spans="1:16" x14ac:dyDescent="0.25">
      <c r="A6" s="215">
        <v>2021</v>
      </c>
      <c r="B6" s="212">
        <v>1451</v>
      </c>
      <c r="C6" s="212">
        <v>2239</v>
      </c>
      <c r="D6" s="58">
        <v>1303</v>
      </c>
      <c r="E6" s="160">
        <v>936</v>
      </c>
      <c r="F6" s="58">
        <v>25.2</v>
      </c>
      <c r="G6" s="58">
        <v>29.3</v>
      </c>
      <c r="H6" s="160">
        <v>21</v>
      </c>
      <c r="I6" s="58">
        <v>55209</v>
      </c>
      <c r="J6" s="212">
        <v>1040</v>
      </c>
      <c r="K6" s="58">
        <v>556</v>
      </c>
      <c r="L6" s="58">
        <v>484</v>
      </c>
      <c r="M6" s="214">
        <v>118</v>
      </c>
      <c r="N6" s="214">
        <v>126</v>
      </c>
      <c r="O6" s="214">
        <v>110</v>
      </c>
    </row>
    <row r="7" spans="1:16" x14ac:dyDescent="0.25">
      <c r="A7" s="229">
        <v>2022</v>
      </c>
      <c r="B7" s="167">
        <v>1387</v>
      </c>
      <c r="C7" s="167">
        <v>2231</v>
      </c>
      <c r="D7" s="94">
        <v>1305</v>
      </c>
      <c r="E7" s="169">
        <v>925</v>
      </c>
      <c r="F7" s="94">
        <v>27.1</v>
      </c>
      <c r="G7" s="58">
        <v>31.8</v>
      </c>
      <c r="H7" s="160">
        <v>22.5</v>
      </c>
      <c r="I7" s="94">
        <v>60793</v>
      </c>
      <c r="J7" s="167">
        <v>975</v>
      </c>
      <c r="K7" s="94">
        <v>509</v>
      </c>
      <c r="L7" s="94">
        <v>466</v>
      </c>
      <c r="M7" s="214">
        <v>120</v>
      </c>
      <c r="N7" s="214">
        <v>125</v>
      </c>
      <c r="O7" s="214">
        <v>114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69237</v>
      </c>
      <c r="J8" s="1072">
        <v>917</v>
      </c>
      <c r="K8" s="1073">
        <v>497</v>
      </c>
      <c r="L8" s="1073">
        <v>420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55209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60793</v>
      </c>
      <c r="F14" s="514">
        <f>A5</f>
        <v>2020</v>
      </c>
      <c r="G14" s="310">
        <f>IF(ISBLANK(E5),"",E5)</f>
        <v>904</v>
      </c>
      <c r="H14" s="310">
        <f>IF(ISBLANK(D5),"",D5)</f>
        <v>1281</v>
      </c>
      <c r="K14" s="514">
        <f>A6</f>
        <v>2021</v>
      </c>
      <c r="L14" s="310">
        <f>IF(ISBLANK(L6),"",L6)</f>
        <v>484</v>
      </c>
      <c r="M14" s="310">
        <f>IF(ISBLANK(K6),"",K6)</f>
        <v>556</v>
      </c>
    </row>
    <row r="15" spans="1:16" x14ac:dyDescent="0.25">
      <c r="A15" s="481">
        <f>A8</f>
        <v>2023</v>
      </c>
      <c r="B15" s="311">
        <f t="shared" si="0"/>
        <v>69237</v>
      </c>
      <c r="F15" s="486">
        <f t="shared" ref="F15:F16" si="1">A6</f>
        <v>2021</v>
      </c>
      <c r="G15" s="479">
        <f t="shared" ref="G15:G16" si="2">IF(ISBLANK(E6),"",E6)</f>
        <v>936</v>
      </c>
      <c r="H15" s="479">
        <f t="shared" ref="H15:H16" si="3">IF(ISBLANK(D6),"",D6)</f>
        <v>1303</v>
      </c>
      <c r="K15" s="486">
        <f>A7</f>
        <v>2022</v>
      </c>
      <c r="L15" s="479">
        <f t="shared" ref="L15:L16" si="4">IF(ISBLANK(L7),"",L7)</f>
        <v>466</v>
      </c>
      <c r="M15" s="479">
        <f t="shared" ref="M15:M16" si="5">IF(ISBLANK(K7),"",K7)</f>
        <v>509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925</v>
      </c>
      <c r="H16" s="311">
        <f t="shared" si="3"/>
        <v>1305</v>
      </c>
      <c r="K16" s="481">
        <f>A8</f>
        <v>2023</v>
      </c>
      <c r="L16" s="311">
        <f t="shared" si="4"/>
        <v>420</v>
      </c>
      <c r="M16" s="311">
        <f t="shared" si="5"/>
        <v>497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1424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1451</v>
      </c>
      <c r="C21" s="373"/>
      <c r="D21" s="197"/>
      <c r="F21" s="514">
        <f>A5</f>
        <v>2020</v>
      </c>
      <c r="G21" s="310">
        <f>IF(ISBLANK(E5),"",E5)</f>
        <v>904</v>
      </c>
      <c r="H21" s="310">
        <f>IF(ISBLANK(D5),"",D5)</f>
        <v>1281</v>
      </c>
      <c r="K21" s="514">
        <f>A6</f>
        <v>2021</v>
      </c>
      <c r="L21" s="310">
        <f>IF(ISBLANK(L6),"",L6)</f>
        <v>484</v>
      </c>
      <c r="M21" s="310">
        <f>IF(ISBLANK(K6),"",K6)</f>
        <v>556</v>
      </c>
    </row>
    <row r="22" spans="1:15" x14ac:dyDescent="0.25">
      <c r="A22" s="481">
        <f t="shared" si="6"/>
        <v>2022</v>
      </c>
      <c r="B22" s="311">
        <f t="shared" si="7"/>
        <v>1387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936</v>
      </c>
      <c r="H22" s="479">
        <f t="shared" ref="H22:H23" si="10">IF(ISBLANK(D6),"",D6)</f>
        <v>1303</v>
      </c>
      <c r="K22" s="486">
        <f>A7</f>
        <v>2022</v>
      </c>
      <c r="L22" s="479">
        <f>IF(ISBLANK(L7),"",L7)</f>
        <v>466</v>
      </c>
      <c r="M22" s="479">
        <f>IF(ISBLANK(K7),"",K7)</f>
        <v>509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925</v>
      </c>
      <c r="H23" s="311">
        <f t="shared" si="10"/>
        <v>1305</v>
      </c>
      <c r="K23" s="481">
        <f>A8</f>
        <v>2023</v>
      </c>
      <c r="L23" s="311">
        <f>IF(ISBLANK(L8),"",L8)</f>
        <v>420</v>
      </c>
      <c r="M23" s="311">
        <f>IF(ISBLANK(K8),"",K8)</f>
        <v>497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1424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1387</v>
      </c>
      <c r="C28" s="373"/>
      <c r="D28" s="197"/>
      <c r="F28" s="514">
        <f>A5</f>
        <v>2020</v>
      </c>
      <c r="G28" s="310">
        <f>IF(ISBLANK(H5),"",H5)</f>
        <v>20.100000000000001</v>
      </c>
      <c r="H28" s="310">
        <f>IF(ISBLANK(G5),"",G5)</f>
        <v>28.3</v>
      </c>
      <c r="K28" s="514">
        <f>A5</f>
        <v>2020</v>
      </c>
      <c r="L28" s="310">
        <f>IF(ISBLANK(O5),"",O5)</f>
        <v>119</v>
      </c>
      <c r="M28" s="310">
        <f>IF(ISBLANK(N5),"",N5)</f>
        <v>143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</v>
      </c>
      <c r="H29" s="479">
        <f t="shared" ref="H29:H30" si="15">IF(ISBLANK(G6),"",G6)</f>
        <v>29.3</v>
      </c>
      <c r="K29" s="486">
        <f t="shared" ref="K29:K30" si="16">A6</f>
        <v>2021</v>
      </c>
      <c r="L29" s="479">
        <f t="shared" ref="L29:L30" si="17">IF(ISBLANK(O6),"",O6)</f>
        <v>110</v>
      </c>
      <c r="M29" s="479">
        <f t="shared" ref="M29:M30" si="18">IF(ISBLANK(N6),"",N6)</f>
        <v>126</v>
      </c>
    </row>
    <row r="30" spans="1:15" x14ac:dyDescent="0.25">
      <c r="F30" s="481">
        <f t="shared" si="13"/>
        <v>2022</v>
      </c>
      <c r="G30" s="311">
        <f t="shared" si="14"/>
        <v>22.5</v>
      </c>
      <c r="H30" s="311">
        <f t="shared" si="15"/>
        <v>31.8</v>
      </c>
      <c r="K30" s="481">
        <f t="shared" si="16"/>
        <v>2022</v>
      </c>
      <c r="L30" s="311">
        <f t="shared" si="17"/>
        <v>114</v>
      </c>
      <c r="M30" s="311">
        <f t="shared" si="18"/>
        <v>125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20.100000000000001</v>
      </c>
      <c r="H35" s="310">
        <f>IF(ISBLANK(G5),"",G5)</f>
        <v>28.3</v>
      </c>
      <c r="K35" s="514">
        <f>A5</f>
        <v>2020</v>
      </c>
      <c r="L35" s="310">
        <f>IF(ISBLANK(O5),"",O5)</f>
        <v>119</v>
      </c>
      <c r="M35" s="310">
        <f>IF(ISBLANK(N5),"",N5)</f>
        <v>143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</v>
      </c>
      <c r="H36" s="479">
        <f t="shared" ref="H36:H37" si="21">IF(ISBLANK(G6),"",G6)</f>
        <v>29.3</v>
      </c>
      <c r="K36" s="486">
        <f t="shared" ref="K36:K37" si="22">A6</f>
        <v>2021</v>
      </c>
      <c r="L36" s="479">
        <f t="shared" ref="L36:L37" si="23">IF(ISBLANK(O6),"",O6)</f>
        <v>110</v>
      </c>
      <c r="M36" s="479">
        <f t="shared" ref="M36:M37" si="24">IF(ISBLANK(N6),"",N6)</f>
        <v>126</v>
      </c>
    </row>
    <row r="37" spans="6:15" x14ac:dyDescent="0.25">
      <c r="F37" s="481">
        <f t="shared" si="19"/>
        <v>2022</v>
      </c>
      <c r="G37" s="311">
        <f t="shared" si="20"/>
        <v>22.5</v>
      </c>
      <c r="H37" s="311">
        <f t="shared" si="21"/>
        <v>31.8</v>
      </c>
      <c r="K37" s="481">
        <f t="shared" si="22"/>
        <v>2022</v>
      </c>
      <c r="L37" s="311">
        <f t="shared" si="23"/>
        <v>114</v>
      </c>
      <c r="M37" s="311">
        <f t="shared" si="24"/>
        <v>125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20.9</v>
      </c>
      <c r="D6" s="63">
        <v>16.899999999999999</v>
      </c>
      <c r="E6" s="35">
        <v>51.5</v>
      </c>
      <c r="F6" s="35">
        <v>45.1</v>
      </c>
      <c r="G6" s="35">
        <v>58.9</v>
      </c>
      <c r="H6" s="292">
        <v>29.4</v>
      </c>
      <c r="I6" s="35">
        <v>34</v>
      </c>
      <c r="J6" s="63">
        <v>24.2</v>
      </c>
      <c r="M6" s="127" t="s">
        <v>16</v>
      </c>
      <c r="N6" s="935">
        <f>IF(ISBLANK(B8),"",B8)</f>
        <v>22.9</v>
      </c>
      <c r="O6" s="935">
        <f>IF(ISBLANK(E8),"",E8)</f>
        <v>45.4</v>
      </c>
      <c r="P6" s="128">
        <f>IF(ISBLANK(H8),"",H8)</f>
        <v>31.7</v>
      </c>
    </row>
    <row r="7" spans="1:19" x14ac:dyDescent="0.25">
      <c r="A7" s="286">
        <v>2022</v>
      </c>
      <c r="B7" s="167">
        <v>23</v>
      </c>
      <c r="C7" s="94">
        <v>23.6</v>
      </c>
      <c r="D7" s="169">
        <v>22.3</v>
      </c>
      <c r="E7" s="94">
        <v>49.1</v>
      </c>
      <c r="F7" s="94">
        <v>43.4</v>
      </c>
      <c r="G7" s="94">
        <v>55.4</v>
      </c>
      <c r="H7" s="167">
        <v>27.9</v>
      </c>
      <c r="I7" s="94">
        <v>33</v>
      </c>
      <c r="J7" s="169">
        <v>22.3</v>
      </c>
    </row>
    <row r="8" spans="1:19" x14ac:dyDescent="0.25">
      <c r="A8" s="218">
        <v>2023</v>
      </c>
      <c r="B8" s="167">
        <v>22.9</v>
      </c>
      <c r="C8" s="94">
        <v>24.1</v>
      </c>
      <c r="D8" s="169">
        <v>21.4</v>
      </c>
      <c r="E8" s="94">
        <v>45.4</v>
      </c>
      <c r="F8" s="94">
        <v>41.4</v>
      </c>
      <c r="G8" s="94">
        <v>50</v>
      </c>
      <c r="H8" s="167">
        <v>31.7</v>
      </c>
      <c r="I8" s="94">
        <v>34.4</v>
      </c>
      <c r="J8" s="169">
        <v>28.6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21.4</v>
      </c>
      <c r="O12" s="936">
        <f>IF(ISBLANK(G8),"",G8)</f>
        <v>50</v>
      </c>
      <c r="P12" s="938">
        <f>IF(ISBLANK(J8),"",J8)</f>
        <v>28.6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41.4</v>
      </c>
      <c r="P13" s="939">
        <f>IF(ISBLANK(I8),"",I8)</f>
        <v>34.4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22.9</v>
      </c>
      <c r="O20" s="935">
        <f>IF(ISBLANK(E8),"",E8)</f>
        <v>45.4</v>
      </c>
      <c r="P20" s="940">
        <f>IF(ISBLANK(H8),"",H8)</f>
        <v>31.7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21.4</v>
      </c>
      <c r="O24" s="936">
        <f>IF(ISBLANK(G8),"",G8)</f>
        <v>50</v>
      </c>
      <c r="P24" s="938">
        <f>IF(ISBLANK(J8),"",J8)</f>
        <v>28.6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41.4</v>
      </c>
      <c r="P25" s="939">
        <f>IF(ISBLANK(I8),"",I8)</f>
        <v>34.4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571743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69555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598303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72786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891859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108499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176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238945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20.399999999999999</v>
      </c>
      <c r="E20" s="600">
        <v>19.2</v>
      </c>
      <c r="F20" s="600">
        <v>17.399999999999999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30.9</v>
      </c>
      <c r="E21" s="751">
        <v>29.2</v>
      </c>
      <c r="F21" s="751">
        <v>26.7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2.2000000000000002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17.399999999999999</v>
      </c>
      <c r="C30" s="204" t="s">
        <v>493</v>
      </c>
    </row>
    <row r="31" spans="1:11" x14ac:dyDescent="0.25">
      <c r="A31" s="698" t="s">
        <v>1430</v>
      </c>
      <c r="B31" s="734">
        <f>F21</f>
        <v>26.7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53.900000000000006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70</v>
      </c>
      <c r="C4" s="71">
        <v>3</v>
      </c>
      <c r="D4" s="71">
        <v>5</v>
      </c>
      <c r="G4" s="217">
        <f>A4</f>
        <v>2021</v>
      </c>
      <c r="H4" s="289">
        <f>IF(ISBLANK(C4),"",C4)</f>
        <v>3</v>
      </c>
      <c r="I4" s="289">
        <f>IF(ISBLANK(D4),"",D4)</f>
        <v>5</v>
      </c>
    </row>
    <row r="5" spans="1:9" x14ac:dyDescent="0.25">
      <c r="A5" s="286">
        <v>2022</v>
      </c>
      <c r="B5" s="214">
        <v>72</v>
      </c>
      <c r="C5" s="214">
        <v>2</v>
      </c>
      <c r="D5" s="214">
        <v>4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65</v>
      </c>
      <c r="C6" s="168">
        <v>11</v>
      </c>
      <c r="D6" s="168">
        <v>4</v>
      </c>
      <c r="G6" s="219">
        <f t="shared" si="0"/>
        <v>2023</v>
      </c>
      <c r="H6" s="291">
        <f t="shared" si="1"/>
        <v>11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11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148</v>
      </c>
      <c r="C23" s="71">
        <v>11</v>
      </c>
      <c r="D23" s="71">
        <v>24</v>
      </c>
      <c r="G23" s="217">
        <f>A23</f>
        <v>2021</v>
      </c>
      <c r="H23" s="289">
        <f>IF(ISBLANK(C23),"",C23)</f>
        <v>11</v>
      </c>
      <c r="I23" s="289">
        <f>IF(ISBLANK(D23),"",D23)</f>
        <v>24</v>
      </c>
    </row>
    <row r="24" spans="1:13" x14ac:dyDescent="0.25">
      <c r="A24" s="286">
        <v>2022</v>
      </c>
      <c r="B24" s="214">
        <v>158</v>
      </c>
      <c r="C24" s="214">
        <v>12</v>
      </c>
      <c r="D24" s="214">
        <v>22</v>
      </c>
      <c r="G24" s="286">
        <f t="shared" ref="G24:G25" si="6">A24</f>
        <v>2022</v>
      </c>
      <c r="H24" s="290">
        <f t="shared" ref="H24:H25" si="7">IF(ISBLANK(C24),"",C24)</f>
        <v>12</v>
      </c>
      <c r="I24" s="290">
        <f t="shared" ref="I24:I25" si="8">IF(ISBLANK(D24),"",D24)</f>
        <v>22</v>
      </c>
    </row>
    <row r="25" spans="1:13" x14ac:dyDescent="0.25">
      <c r="A25" s="218">
        <v>2023</v>
      </c>
      <c r="B25" s="168">
        <v>176</v>
      </c>
      <c r="C25" s="168">
        <v>11</v>
      </c>
      <c r="D25" s="168">
        <v>27</v>
      </c>
      <c r="G25" s="219">
        <f t="shared" si="6"/>
        <v>2023</v>
      </c>
      <c r="H25" s="291">
        <f t="shared" si="7"/>
        <v>11</v>
      </c>
      <c r="I25" s="291">
        <f t="shared" si="8"/>
        <v>27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</v>
      </c>
      <c r="I31" s="289">
        <f>IF(ISBLANK(D23),"",D23)</f>
        <v>24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</v>
      </c>
      <c r="I32" s="290">
        <f t="shared" si="10"/>
        <v>22</v>
      </c>
    </row>
    <row r="33" spans="7:9" x14ac:dyDescent="0.25">
      <c r="G33" s="219">
        <f t="shared" si="9"/>
        <v>2023</v>
      </c>
      <c r="H33" s="291">
        <f t="shared" ref="H33:I33" si="11">IF(ISBLANK(C25),"",C25)</f>
        <v>11</v>
      </c>
      <c r="I33" s="291">
        <f t="shared" si="11"/>
        <v>27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141716</v>
      </c>
      <c r="C4" s="1077">
        <v>15689</v>
      </c>
      <c r="D4" s="110">
        <v>214450</v>
      </c>
      <c r="E4" s="70">
        <v>23741</v>
      </c>
      <c r="F4" s="1076">
        <v>15541</v>
      </c>
      <c r="G4" s="70">
        <v>1720</v>
      </c>
      <c r="H4" s="1078">
        <v>694184</v>
      </c>
      <c r="I4" s="1077">
        <v>76850</v>
      </c>
    </row>
    <row r="5" spans="1:9" x14ac:dyDescent="0.25">
      <c r="A5" s="587">
        <v>2021</v>
      </c>
      <c r="B5" s="1079">
        <v>145563</v>
      </c>
      <c r="C5" s="1080">
        <v>16355</v>
      </c>
      <c r="D5" s="160">
        <v>221513</v>
      </c>
      <c r="E5" s="212">
        <v>24889</v>
      </c>
      <c r="F5" s="1079">
        <v>16270</v>
      </c>
      <c r="G5" s="212">
        <v>1828</v>
      </c>
      <c r="H5" s="1081">
        <v>759532</v>
      </c>
      <c r="I5" s="1080">
        <v>85341</v>
      </c>
    </row>
    <row r="6" spans="1:9" x14ac:dyDescent="0.25">
      <c r="A6" s="588">
        <v>2022</v>
      </c>
      <c r="B6" s="1082">
        <v>155605</v>
      </c>
      <c r="C6" s="1083">
        <v>18930</v>
      </c>
      <c r="D6" s="169">
        <v>238290</v>
      </c>
      <c r="E6" s="167">
        <v>28989</v>
      </c>
      <c r="F6" s="1082">
        <v>17474</v>
      </c>
      <c r="G6" s="167">
        <v>2126</v>
      </c>
      <c r="H6" s="1084">
        <v>891859</v>
      </c>
      <c r="I6" s="1083">
        <v>108499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103468</v>
      </c>
      <c r="C4" s="1076">
        <v>390955</v>
      </c>
      <c r="D4" s="1077">
        <v>43281</v>
      </c>
      <c r="E4" s="1076">
        <v>400411</v>
      </c>
      <c r="F4" s="1077">
        <v>44328</v>
      </c>
    </row>
    <row r="5" spans="1:6" x14ac:dyDescent="0.25">
      <c r="A5" s="480">
        <v>2021</v>
      </c>
      <c r="B5" s="1081">
        <v>120133</v>
      </c>
      <c r="C5" s="1079">
        <v>503613</v>
      </c>
      <c r="D5" s="1080">
        <v>56586</v>
      </c>
      <c r="E5" s="1079">
        <v>466021</v>
      </c>
      <c r="F5" s="1080">
        <v>52362</v>
      </c>
    </row>
    <row r="6" spans="1:6" ht="15.75" thickBot="1" x14ac:dyDescent="0.3">
      <c r="A6" s="960">
        <v>2022</v>
      </c>
      <c r="B6" s="1085">
        <v>238945</v>
      </c>
      <c r="C6" s="1086">
        <v>571743</v>
      </c>
      <c r="D6" s="1087">
        <v>69555</v>
      </c>
      <c r="E6" s="1086">
        <v>598303</v>
      </c>
      <c r="F6" s="1087">
        <v>72786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Нова Црња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8220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73.040000000000006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2.4500000000000002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7891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7887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331</v>
      </c>
      <c r="C63" s="548">
        <f>IF(ISBLANK('DEM2'!C7),"-",'DEM2'!C7)</f>
        <v>294</v>
      </c>
      <c r="D63" s="548"/>
      <c r="E63" s="548">
        <f>IF(ISBLANK('DEM2'!D8),"-",'DEM2'!D8)</f>
        <v>298</v>
      </c>
      <c r="F63" s="548">
        <f>IF(ISBLANK('DEM2'!C8),"-",'DEM2'!C8)</f>
        <v>280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313</v>
      </c>
      <c r="C64" s="317">
        <f>IF(ISBLANK('DEM2'!F7),"-",'DEM2'!F7)</f>
        <v>325</v>
      </c>
      <c r="D64" s="789"/>
      <c r="E64" s="317">
        <f>IF(ISBLANK('DEM2'!G8),"-",'DEM2'!G8)</f>
        <v>300</v>
      </c>
      <c r="F64" s="317">
        <f>IF(ISBLANK('DEM2'!F8),"-",'DEM2'!F8)</f>
        <v>306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205</v>
      </c>
      <c r="C65" s="345">
        <f>IF(ISBLANK('DEM2'!I7),"-",'DEM2'!I7)</f>
        <v>191</v>
      </c>
      <c r="D65" s="393"/>
      <c r="E65" s="345">
        <f>IF(ISBLANK('DEM2'!J8),"-",'DEM2'!J8)</f>
        <v>145</v>
      </c>
      <c r="F65" s="345">
        <f>IF(ISBLANK('DEM2'!I8),"-",'DEM2'!I8)</f>
        <v>170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797</v>
      </c>
      <c r="C66" s="317">
        <f>IF(ISBLANK('DEM2'!L7),"-",'DEM2'!L7)</f>
        <v>761</v>
      </c>
      <c r="D66" s="395"/>
      <c r="E66" s="317">
        <f>IF(ISBLANK('DEM2'!M8),"-",'DEM2'!M8)</f>
        <v>708</v>
      </c>
      <c r="F66" s="317">
        <f>IF(ISBLANK('DEM2'!L8),"-",'DEM2'!L8)</f>
        <v>716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763</v>
      </c>
      <c r="C67" s="317">
        <f>IF(ISBLANK('DEM2'!O7),"-",'DEM2'!O7)</f>
        <v>837</v>
      </c>
      <c r="D67" s="395"/>
      <c r="E67" s="317">
        <f>IF(ISBLANK('DEM2'!P8),"-",'DEM2'!P8)</f>
        <v>595</v>
      </c>
      <c r="F67" s="317">
        <f>IF(ISBLANK('DEM2'!O8),"-",'DEM2'!O8)</f>
        <v>656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2739</v>
      </c>
      <c r="C68" s="414">
        <f>IF(ISBLANK('DEM2'!R7),"-",'DEM2'!R7)</f>
        <v>2991</v>
      </c>
      <c r="D68" s="420"/>
      <c r="E68" s="414">
        <f>IF(ISBLANK('DEM2'!S8),"-",'DEM2'!S8)</f>
        <v>2444</v>
      </c>
      <c r="F68" s="414">
        <f>IF(ISBLANK('DEM2'!R8),"-",'DEM2'!R8)</f>
        <v>2675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4447</v>
      </c>
      <c r="C69" s="463">
        <f>IF(ISBLANK('DEM2'!U7),"-",'DEM2'!U7)</f>
        <v>4453</v>
      </c>
      <c r="D69" s="799"/>
      <c r="E69" s="463">
        <f>IF(ISBLANK('DEM2'!V8),"-",'DEM2'!V8)</f>
        <v>4116</v>
      </c>
      <c r="F69" s="463">
        <f>IF(ISBLANK('DEM2'!U8),"-",'DEM2'!U8)</f>
        <v>4104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11.5</v>
      </c>
      <c r="G115" s="800">
        <f>IF(ISBLANK('DEM2'!E23),"-",'DEM2'!E23)</f>
        <v>11.4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13.5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11.2</v>
      </c>
      <c r="G117" s="801">
        <f>IF(ISBLANK('DEM2'!E25),"-",'DEM2'!E25)</f>
        <v>11.1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1387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2231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69237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917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49.1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150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19.8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891859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108499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238290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198404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28989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155605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18930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17474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2126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571743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69555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598303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72786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176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238945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1605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1131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1589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5659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1559</v>
      </c>
      <c r="C300" s="808">
        <f>IF(ISBLANK(POLJ3!C4),"-",POLJ3!C4)</f>
        <v>251</v>
      </c>
      <c r="D300" s="1153">
        <f>IF(ISBLANK(POLJ3!D4),"-",POLJ3!D4)</f>
        <v>1308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1228</v>
      </c>
      <c r="C301" s="789">
        <f>IF(ISBLANK(POLJ3!C5),"-",POLJ3!C5)</f>
        <v>696</v>
      </c>
      <c r="D301" s="1154">
        <f>IF(ISBLANK(POLJ3!D5),"-",POLJ3!D5)</f>
        <v>532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</v>
      </c>
      <c r="C302" s="790">
        <f>IF(ISBLANK(POLJ3!C6),"-",POLJ3!C6)</f>
        <v>0</v>
      </c>
      <c r="D302" s="1155">
        <f>IF(ISBLANK(POLJ3!D6),"-",POLJ3!D6)</f>
        <v>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69</v>
      </c>
      <c r="C303" s="791">
        <f>IF(ISBLANK(POLJ3!C7),"-",POLJ3!C7)</f>
        <v>11</v>
      </c>
      <c r="D303" s="1164">
        <f>IF(ISBLANK(POLJ3!D7),"-",POLJ3!D7)</f>
        <v>58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1605</v>
      </c>
      <c r="C304" s="807">
        <f>IF(ISBLANK(POLJ3!C8),"-",POLJ3!C8)</f>
        <v>198</v>
      </c>
      <c r="D304" s="1122">
        <f>IF(ISBLANK(POLJ3!D8),"-",POLJ3!D8)</f>
        <v>1407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98.27</v>
      </c>
      <c r="C310" s="1123"/>
      <c r="D310" s="3"/>
      <c r="E310" s="5"/>
      <c r="F310" s="5"/>
      <c r="G310" s="815" t="s">
        <v>765</v>
      </c>
      <c r="H310" s="816">
        <f>IF(ISBLANK(POLJ2!H3),"-",POLJ2!H3)</f>
        <v>2741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22210.87</v>
      </c>
      <c r="C311" s="1124"/>
      <c r="D311" s="3"/>
      <c r="E311" s="5"/>
      <c r="F311" s="5"/>
      <c r="G311" s="810" t="s">
        <v>766</v>
      </c>
      <c r="H311" s="248">
        <f>IF(ISBLANK(POLJ2!H4),"-",POLJ2!H4)</f>
        <v>8033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199.78</v>
      </c>
      <c r="C312" s="1124"/>
      <c r="D312" s="3"/>
      <c r="E312" s="5"/>
      <c r="F312" s="5"/>
      <c r="G312" s="810" t="s">
        <v>767</v>
      </c>
      <c r="H312" s="248">
        <f>IF(ISBLANK(POLJ2!H5),"-",POLJ2!H5)</f>
        <v>2275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6.65</v>
      </c>
      <c r="C313" s="1124"/>
      <c r="D313" s="3"/>
      <c r="E313" s="5"/>
      <c r="F313" s="5"/>
      <c r="G313" s="812" t="s">
        <v>768</v>
      </c>
      <c r="H313" s="249">
        <f>IF(ISBLANK(POLJ2!H6),"-",POLJ2!H6)</f>
        <v>150118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0.03</v>
      </c>
      <c r="C314" s="1124"/>
      <c r="D314" s="3"/>
      <c r="E314" s="5"/>
      <c r="F314" s="5"/>
      <c r="G314" s="814" t="s">
        <v>16</v>
      </c>
      <c r="H314" s="817">
        <f>IF(ISBLANK(POLJ2!H7),"-",POLJ2!H7)</f>
        <v>163167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123.05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22638.65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256</v>
      </c>
      <c r="I364" s="808">
        <f>IF(ISBLANK(OBRAZ2!I6),"-",OBRAZ2!I6)</f>
        <v>0</v>
      </c>
      <c r="J364" s="808">
        <f>IF(ISBLANK(OBRAZ2!J6),"-",OBRAZ2!J6)</f>
        <v>256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94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51.461988304093566</v>
      </c>
      <c r="I375" s="850">
        <f>IF(ISBLANK(OBRAZ2!C12),"-",OBRAZ2!C21)</f>
        <v>67.96875</v>
      </c>
      <c r="J375" s="850">
        <f>IF(ISBLANK(OBRAZ2!D12),"-",OBRAZ2!D21)</f>
        <v>58.222222222222221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0</v>
      </c>
      <c r="I377" s="851">
        <f>IF(ISBLANK(OBRAZ2!C14),"-",OBRAZ2!C23)</f>
        <v>0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48.538011695906427</v>
      </c>
      <c r="I379" s="851">
        <f>IF(ISBLANK(OBRAZ2!C16),"-",OBRAZ2!C25)</f>
        <v>32.03125</v>
      </c>
      <c r="J379" s="851">
        <f>IF(ISBLANK(OBRAZ2!D16),"-",OBRAZ2!D25)</f>
        <v>41.777777777777779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318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281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89.6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2.2000000000000002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153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0.28000000000000003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164.7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1819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22.1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606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992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13.1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338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133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10.4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26.9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70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54.162999999999997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202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3886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14.468450000000001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133</v>
      </c>
      <c r="D696" s="315"/>
      <c r="E696" s="314"/>
      <c r="F696" s="5"/>
      <c r="G696" s="837">
        <v>2012</v>
      </c>
      <c r="H696" s="835">
        <f>IF(ISBLANK(INDEKSI2!B5),"-",INDEKSI2!B5)</f>
        <v>18.48</v>
      </c>
      <c r="I696" s="835">
        <f>IF(ISBLANK(INDEKSI2!C5),"-",INDEKSI2!C5)</f>
        <v>145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35.49</v>
      </c>
      <c r="D697" s="315"/>
      <c r="E697" s="314"/>
      <c r="F697" s="5"/>
      <c r="G697" s="838">
        <v>2013</v>
      </c>
      <c r="H697" s="559">
        <f>IF(ISBLANK(INDEKSI2!B6),"-",INDEKSI2!B6)</f>
        <v>19.940000000000001</v>
      </c>
      <c r="I697" s="559">
        <f>IF(ISBLANK(INDEKSI2!C6),"-",INDEKSI2!C6)</f>
        <v>146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19.52</v>
      </c>
      <c r="I698" s="836">
        <f>IF(ISBLANK(INDEKSI2!C7),"-",INDEKSI2!C7)</f>
        <v>146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19.52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14.468450000000001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35.49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19.96</v>
      </c>
      <c r="C4" s="721">
        <v>137</v>
      </c>
      <c r="D4" s="710"/>
      <c r="E4" s="711"/>
      <c r="F4" s="712"/>
    </row>
    <row r="5" spans="1:6" x14ac:dyDescent="0.25">
      <c r="A5" s="286">
        <v>2012</v>
      </c>
      <c r="B5" s="614">
        <v>18.48</v>
      </c>
      <c r="C5" s="722">
        <v>145</v>
      </c>
      <c r="D5" s="713"/>
      <c r="E5" s="641"/>
      <c r="F5" s="714"/>
    </row>
    <row r="6" spans="1:6" x14ac:dyDescent="0.25">
      <c r="A6" s="286">
        <v>2013</v>
      </c>
      <c r="B6" s="614">
        <v>19.940000000000001</v>
      </c>
      <c r="C6" s="722">
        <v>146</v>
      </c>
      <c r="D6" s="715">
        <v>14.468450000000001</v>
      </c>
      <c r="E6" s="609">
        <v>133</v>
      </c>
      <c r="F6" s="716">
        <v>35.49</v>
      </c>
    </row>
    <row r="7" spans="1:6" x14ac:dyDescent="0.25">
      <c r="A7" s="219">
        <v>2014</v>
      </c>
      <c r="B7" s="615">
        <v>19.52</v>
      </c>
      <c r="C7" s="723">
        <v>146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1605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1589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1131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98.27</v>
      </c>
      <c r="G3" s="217" t="s">
        <v>765</v>
      </c>
      <c r="H3" s="71">
        <v>2741</v>
      </c>
    </row>
    <row r="4" spans="1:9" x14ac:dyDescent="0.25">
      <c r="A4" s="286" t="s">
        <v>760</v>
      </c>
      <c r="B4" s="214">
        <v>22210.87</v>
      </c>
      <c r="G4" s="286" t="s">
        <v>766</v>
      </c>
      <c r="H4" s="214">
        <v>8033</v>
      </c>
    </row>
    <row r="5" spans="1:9" x14ac:dyDescent="0.25">
      <c r="A5" s="286" t="s">
        <v>761</v>
      </c>
      <c r="B5" s="214">
        <v>199.78</v>
      </c>
      <c r="G5" s="286" t="s">
        <v>767</v>
      </c>
      <c r="H5" s="214">
        <v>2275</v>
      </c>
    </row>
    <row r="6" spans="1:9" x14ac:dyDescent="0.25">
      <c r="A6" s="286" t="s">
        <v>762</v>
      </c>
      <c r="B6" s="214">
        <v>6.65</v>
      </c>
      <c r="G6" s="286" t="s">
        <v>768</v>
      </c>
      <c r="H6" s="214">
        <v>150118</v>
      </c>
    </row>
    <row r="7" spans="1:9" x14ac:dyDescent="0.25">
      <c r="A7" s="286" t="s">
        <v>763</v>
      </c>
      <c r="B7" s="214">
        <v>0.03</v>
      </c>
      <c r="G7" s="1" t="s">
        <v>24</v>
      </c>
      <c r="H7" s="288">
        <v>163167</v>
      </c>
    </row>
    <row r="8" spans="1:9" x14ac:dyDescent="0.25">
      <c r="A8" s="287" t="s">
        <v>764</v>
      </c>
      <c r="B8" s="73">
        <v>123.05</v>
      </c>
    </row>
    <row r="9" spans="1:9" x14ac:dyDescent="0.25">
      <c r="A9" s="1" t="s">
        <v>24</v>
      </c>
      <c r="B9" s="288">
        <v>22638.65</v>
      </c>
      <c r="I9" s="41" t="s">
        <v>876</v>
      </c>
    </row>
    <row r="10" spans="1:9" x14ac:dyDescent="0.25">
      <c r="G10" s="29" t="s">
        <v>775</v>
      </c>
      <c r="H10" s="58">
        <v>5659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1559</v>
      </c>
      <c r="C4" s="55">
        <v>251</v>
      </c>
      <c r="D4" s="110">
        <v>1308</v>
      </c>
    </row>
    <row r="5" spans="1:4" ht="30" customHeight="1" x14ac:dyDescent="0.25">
      <c r="A5" s="274" t="s">
        <v>884</v>
      </c>
      <c r="B5" s="212">
        <v>1228</v>
      </c>
      <c r="C5" s="58">
        <v>696</v>
      </c>
      <c r="D5" s="160">
        <v>532</v>
      </c>
    </row>
    <row r="6" spans="1:4" x14ac:dyDescent="0.25">
      <c r="A6" s="274" t="s">
        <v>772</v>
      </c>
      <c r="B6" s="212">
        <v>7</v>
      </c>
      <c r="C6" s="58">
        <v>0</v>
      </c>
      <c r="D6" s="160">
        <v>7</v>
      </c>
    </row>
    <row r="7" spans="1:4" ht="30" x14ac:dyDescent="0.25">
      <c r="A7" s="274" t="s">
        <v>773</v>
      </c>
      <c r="B7" s="212">
        <v>69</v>
      </c>
      <c r="C7" s="58">
        <v>11</v>
      </c>
      <c r="D7" s="160">
        <v>58</v>
      </c>
    </row>
    <row r="8" spans="1:4" x14ac:dyDescent="0.25">
      <c r="A8" s="201" t="s">
        <v>774</v>
      </c>
      <c r="B8" s="72">
        <v>1605</v>
      </c>
      <c r="C8" s="61">
        <v>198</v>
      </c>
      <c r="D8" s="111">
        <v>1407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56.677524429967427</v>
      </c>
      <c r="C15" s="278">
        <f>D5/B5*100</f>
        <v>43.322475570032573</v>
      </c>
    </row>
    <row r="16" spans="1:4" ht="30" x14ac:dyDescent="0.25">
      <c r="A16" s="279" t="s">
        <v>821</v>
      </c>
      <c r="B16" s="283">
        <f>C4/B4*100</f>
        <v>16.100064143681848</v>
      </c>
      <c r="C16" s="280">
        <f>D4/B4*100</f>
        <v>83.899935856318152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56.677524429967427</v>
      </c>
      <c r="C22" s="278">
        <f t="shared" si="0"/>
        <v>43.322475570032573</v>
      </c>
    </row>
    <row r="23" spans="1:3" ht="30" x14ac:dyDescent="0.25">
      <c r="A23" s="279" t="s">
        <v>858</v>
      </c>
      <c r="B23" s="285">
        <f t="shared" si="0"/>
        <v>16.100064143681848</v>
      </c>
      <c r="C23" s="284">
        <f t="shared" si="0"/>
        <v>83.899935856318152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128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223</v>
      </c>
      <c r="C6" s="973">
        <v>0</v>
      </c>
      <c r="D6" s="945">
        <v>223</v>
      </c>
      <c r="E6" s="973">
        <v>171</v>
      </c>
      <c r="F6" s="973">
        <v>0</v>
      </c>
      <c r="G6" s="945">
        <v>171</v>
      </c>
      <c r="H6" s="599">
        <v>256</v>
      </c>
      <c r="I6" s="616">
        <v>0</v>
      </c>
      <c r="J6" s="945">
        <v>256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88</v>
      </c>
      <c r="C12" s="600">
        <v>174</v>
      </c>
      <c r="D12" s="600">
        <v>131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0</v>
      </c>
      <c r="C14" s="751">
        <v>0</v>
      </c>
      <c r="D14" s="751">
        <v>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83</v>
      </c>
      <c r="C16" s="1029">
        <v>82</v>
      </c>
      <c r="D16" s="751">
        <v>94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51.461988304093566</v>
      </c>
      <c r="C21" s="289">
        <f>C12/SUM(C12:C17)*100</f>
        <v>67.96875</v>
      </c>
      <c r="D21" s="289">
        <f>D12/SUM(D12:D17)*100</f>
        <v>58.222222222222221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0</v>
      </c>
      <c r="C23" s="290">
        <f>C14/SUM(C12:C17)*100</f>
        <v>0</v>
      </c>
      <c r="D23" s="290">
        <f>D14/SUM(D12:D17)*100</f>
        <v>0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48.538011695906427</v>
      </c>
      <c r="C25" s="290">
        <f>C16/SUM(C12:C17)*100</f>
        <v>32.03125</v>
      </c>
      <c r="D25" s="290">
        <f>D16/SUM(D12:D17)*100</f>
        <v>41.777777777777779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83</v>
      </c>
      <c r="C5" s="611">
        <v>80</v>
      </c>
      <c r="D5" s="1030">
        <v>81.400000000000006</v>
      </c>
      <c r="F5" s="28"/>
      <c r="G5" s="693">
        <f>A5</f>
        <v>2020</v>
      </c>
      <c r="H5" s="669">
        <f>IF(ISBLANK(B5),"",B5)</f>
        <v>83</v>
      </c>
      <c r="I5" s="618">
        <f t="shared" ref="H5:I7" si="0">IF(ISBLANK(C5),"",C5)</f>
        <v>80</v>
      </c>
    </row>
    <row r="6" spans="1:10" x14ac:dyDescent="0.25">
      <c r="A6" s="749">
        <v>2021</v>
      </c>
      <c r="B6" s="601">
        <v>97.4</v>
      </c>
      <c r="C6" s="612">
        <v>129.4</v>
      </c>
      <c r="D6" s="946">
        <v>112.3</v>
      </c>
      <c r="F6" s="44"/>
      <c r="G6" s="693">
        <f t="shared" ref="G6:G7" si="1">A6</f>
        <v>2021</v>
      </c>
      <c r="H6" s="670">
        <f t="shared" si="0"/>
        <v>97.4</v>
      </c>
      <c r="I6" s="619">
        <f t="shared" si="0"/>
        <v>129.4</v>
      </c>
    </row>
    <row r="7" spans="1:10" x14ac:dyDescent="0.25">
      <c r="A7" s="750">
        <v>2022</v>
      </c>
      <c r="B7" s="601">
        <v>87.7</v>
      </c>
      <c r="C7" s="612">
        <v>90.2</v>
      </c>
      <c r="D7" s="946">
        <v>88.7</v>
      </c>
      <c r="F7" s="44"/>
      <c r="G7" s="693">
        <f t="shared" si="1"/>
        <v>2022</v>
      </c>
      <c r="H7" s="671">
        <f t="shared" si="0"/>
        <v>87.7</v>
      </c>
      <c r="I7" s="620">
        <f t="shared" si="0"/>
        <v>90.2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83</v>
      </c>
      <c r="I13" s="618">
        <f>IF(ISBLANK(C5),"",C5)</f>
        <v>80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97.4</v>
      </c>
      <c r="I14" s="619">
        <f t="shared" si="3"/>
        <v>129.4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87.7</v>
      </c>
      <c r="I15" s="620">
        <f t="shared" si="4"/>
        <v>90.2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Нова Црња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8220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73.040000000000006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2.4500000000000002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7891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7887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331</v>
      </c>
      <c r="C63" s="548">
        <f>IF(ISBLANK('DEM2'!C7),"-",'DEM2'!C7)</f>
        <v>294</v>
      </c>
      <c r="D63" s="548"/>
      <c r="E63" s="548">
        <f>IF(ISBLANK('DEM2'!D8),"-",'DEM2'!D8)</f>
        <v>298</v>
      </c>
      <c r="F63" s="548">
        <f>IF(ISBLANK('DEM2'!C8),"-",'DEM2'!C8)</f>
        <v>280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313</v>
      </c>
      <c r="C64" s="317">
        <f>IF(ISBLANK('DEM2'!F7),"-",'DEM2'!F7)</f>
        <v>325</v>
      </c>
      <c r="D64" s="789"/>
      <c r="E64" s="317">
        <f>IF(ISBLANK('DEM2'!G8),"-",'DEM2'!G8)</f>
        <v>300</v>
      </c>
      <c r="F64" s="317">
        <f>IF(ISBLANK('DEM2'!F8),"-",'DEM2'!F8)</f>
        <v>306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205</v>
      </c>
      <c r="C65" s="345">
        <f>IF(ISBLANK('DEM2'!I7),"-",'DEM2'!I7)</f>
        <v>191</v>
      </c>
      <c r="D65" s="393"/>
      <c r="E65" s="345">
        <f>IF(ISBLANK('DEM2'!J8),"-",'DEM2'!J8)</f>
        <v>145</v>
      </c>
      <c r="F65" s="345">
        <f>IF(ISBLANK('DEM2'!I8),"-",'DEM2'!I8)</f>
        <v>170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797</v>
      </c>
      <c r="C66" s="348">
        <f>IF(ISBLANK('DEM2'!L7),"-",'DEM2'!L7)</f>
        <v>761</v>
      </c>
      <c r="D66" s="394"/>
      <c r="E66" s="348">
        <f>IF(ISBLANK('DEM2'!M8),"-",'DEM2'!M8)</f>
        <v>708</v>
      </c>
      <c r="F66" s="348">
        <f>IF(ISBLANK('DEM2'!L8),"-",'DEM2'!L8)</f>
        <v>716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763</v>
      </c>
      <c r="C67" s="345">
        <f>IF(ISBLANK('DEM2'!O7),"-",'DEM2'!O7)</f>
        <v>837</v>
      </c>
      <c r="D67" s="393"/>
      <c r="E67" s="345">
        <f>IF(ISBLANK('DEM2'!P8),"-",'DEM2'!P8)</f>
        <v>595</v>
      </c>
      <c r="F67" s="345">
        <f>IF(ISBLANK('DEM2'!O8),"-",'DEM2'!O8)</f>
        <v>656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2739</v>
      </c>
      <c r="C68" s="317">
        <f>IF(ISBLANK('DEM2'!R7),"-",'DEM2'!R7)</f>
        <v>2991</v>
      </c>
      <c r="D68" s="395"/>
      <c r="E68" s="317">
        <f>IF(ISBLANK('DEM2'!S8),"-",'DEM2'!S8)</f>
        <v>2444</v>
      </c>
      <c r="F68" s="317">
        <f>IF(ISBLANK('DEM2'!R8),"-",'DEM2'!R8)</f>
        <v>2675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4447</v>
      </c>
      <c r="C69" s="463">
        <f>IF(ISBLANK('DEM2'!U7),"-",'DEM2'!U7)</f>
        <v>4453</v>
      </c>
      <c r="D69" s="799"/>
      <c r="E69" s="463">
        <f>IF(ISBLANK('DEM2'!V8),"-",'DEM2'!V8)</f>
        <v>4116</v>
      </c>
      <c r="F69" s="463">
        <f>IF(ISBLANK('DEM2'!U8),"-",'DEM2'!U8)</f>
        <v>4104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11.5</v>
      </c>
      <c r="G115" s="800">
        <f>IF(ISBLANK('DEM2'!E23),"-",'DEM2'!E23)</f>
        <v>11.4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13.5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11.2</v>
      </c>
      <c r="G117" s="801">
        <f>IF(ISBLANK('DEM2'!E25),"-",'DEM2'!E25)</f>
        <v>11.1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1387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2231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69237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917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49.1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150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19.8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891859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108499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238290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198404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28989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155605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18930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17474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2126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571743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69555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598303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72786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176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238945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1605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1131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1589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5659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1559</v>
      </c>
      <c r="C300" s="808">
        <f>IF(ISBLANK(POLJ3!C4),"-",POLJ3!C4)</f>
        <v>251</v>
      </c>
      <c r="D300" s="1153">
        <f>IF(ISBLANK(POLJ3!D4),"-",POLJ3!D4)</f>
        <v>1308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1228</v>
      </c>
      <c r="C301" s="789">
        <f>IF(ISBLANK(POLJ3!C5),"-",POLJ3!C5)</f>
        <v>696</v>
      </c>
      <c r="D301" s="1154">
        <f>IF(ISBLANK(POLJ3!D5),"-",POLJ3!D5)</f>
        <v>532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</v>
      </c>
      <c r="C302" s="790">
        <f>IF(ISBLANK(POLJ3!C6),"-",POLJ3!C6)</f>
        <v>0</v>
      </c>
      <c r="D302" s="1155">
        <f>IF(ISBLANK(POLJ3!D6),"-",POLJ3!D6)</f>
        <v>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69</v>
      </c>
      <c r="C303" s="791">
        <f>IF(ISBLANK(POLJ3!C7),"-",POLJ3!C7)</f>
        <v>11</v>
      </c>
      <c r="D303" s="1164">
        <f>IF(ISBLANK(POLJ3!D7),"-",POLJ3!D7)</f>
        <v>58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1605</v>
      </c>
      <c r="C304" s="807">
        <f>IF(ISBLANK(POLJ3!C8),"-",POLJ3!C8)</f>
        <v>198</v>
      </c>
      <c r="D304" s="1122">
        <f>IF(ISBLANK(POLJ3!D8),"-",POLJ3!D8)</f>
        <v>1407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98.27</v>
      </c>
      <c r="C310" s="1123"/>
      <c r="D310" s="3"/>
      <c r="E310" s="5"/>
      <c r="F310" s="5"/>
      <c r="G310" s="815" t="s">
        <v>854</v>
      </c>
      <c r="H310" s="816">
        <f>IF(ISBLANK(POLJ2!H3),"-",POLJ2!H3)</f>
        <v>2741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22210.87</v>
      </c>
      <c r="C311" s="1124"/>
      <c r="D311" s="3"/>
      <c r="E311" s="5"/>
      <c r="F311" s="5"/>
      <c r="G311" s="810" t="s">
        <v>855</v>
      </c>
      <c r="H311" s="248">
        <f>IF(ISBLANK(POLJ2!H4),"-",POLJ2!H4)</f>
        <v>8033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199.78</v>
      </c>
      <c r="C312" s="1124"/>
      <c r="D312" s="3"/>
      <c r="E312" s="5"/>
      <c r="F312" s="5"/>
      <c r="G312" s="810" t="s">
        <v>856</v>
      </c>
      <c r="H312" s="248">
        <f>IF(ISBLANK(POLJ2!H5),"-",POLJ2!H5)</f>
        <v>2275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6.65</v>
      </c>
      <c r="C313" s="1124"/>
      <c r="D313" s="3"/>
      <c r="E313" s="5"/>
      <c r="F313" s="5"/>
      <c r="G313" s="812" t="s">
        <v>857</v>
      </c>
      <c r="H313" s="249">
        <f>IF(ISBLANK(POLJ2!H6),"-",POLJ2!H6)</f>
        <v>150118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0.03</v>
      </c>
      <c r="C314" s="1124"/>
      <c r="D314" s="3"/>
      <c r="E314" s="5"/>
      <c r="F314" s="5"/>
      <c r="G314" s="814" t="s">
        <v>847</v>
      </c>
      <c r="H314" s="817">
        <f>IF(ISBLANK(POLJ2!H7),"-",POLJ2!H7)</f>
        <v>163167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123.05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22638.65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256</v>
      </c>
      <c r="I364" s="808">
        <f>IF(ISBLANK(OBRAZ2!I6),"-",OBRAZ2!I6)</f>
        <v>0</v>
      </c>
      <c r="J364" s="808">
        <f>IF(ISBLANK(OBRAZ2!J6),"-",OBRAZ2!J6)</f>
        <v>256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94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51.461988304093566</v>
      </c>
      <c r="I375" s="850">
        <f>IF(ISBLANK(OBRAZ2!C12),"-",OBRAZ2!C21)</f>
        <v>67.96875</v>
      </c>
      <c r="J375" s="850">
        <f>IF(ISBLANK(OBRAZ2!D12),"-",OBRAZ2!D21)</f>
        <v>58.222222222222221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0</v>
      </c>
      <c r="I377" s="851">
        <f>IF(ISBLANK(OBRAZ2!C14),"-",OBRAZ2!C23)</f>
        <v>0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48.538011695906427</v>
      </c>
      <c r="I379" s="851">
        <f>IF(ISBLANK(OBRAZ2!C16),"-",OBRAZ2!C25)</f>
        <v>32.03125</v>
      </c>
      <c r="J379" s="851">
        <f>IF(ISBLANK(OBRAZ2!D16),"-",OBRAZ2!D25)</f>
        <v>41.777777777777779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318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281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89.6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2.2000000000000002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153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0.28000000000000003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164.7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1819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22.1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606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2711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992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13.1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338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133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10.4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26.9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70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54.162999999999997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202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3886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14.468450000000001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133</v>
      </c>
      <c r="D696" s="3"/>
      <c r="E696" s="5"/>
      <c r="F696" s="5"/>
      <c r="G696" s="837">
        <v>2012</v>
      </c>
      <c r="H696" s="835">
        <f>IF(ISBLANK(INDEKSI2!B5),"-",INDEKSI2!B5)</f>
        <v>18.48</v>
      </c>
      <c r="I696" s="835">
        <f>IF(ISBLANK(INDEKSI2!C5),"-",INDEKSI2!C5)</f>
        <v>145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35.49</v>
      </c>
      <c r="D697" s="3"/>
      <c r="E697" s="5"/>
      <c r="F697" s="5"/>
      <c r="G697" s="838">
        <v>2013</v>
      </c>
      <c r="H697" s="559">
        <f>IF(ISBLANK(INDEKSI2!B6),"-",INDEKSI2!B6)</f>
        <v>19.940000000000001</v>
      </c>
      <c r="I697" s="559">
        <f>IF(ISBLANK(INDEKSI2!C6),"-",INDEKSI2!C6)</f>
        <v>146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19.52</v>
      </c>
      <c r="I698" s="836">
        <f>IF(ISBLANK(INDEKSI2!C7),"-",INDEKSI2!C7)</f>
        <v>146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6</v>
      </c>
      <c r="D6" s="612">
        <v>0</v>
      </c>
      <c r="E6" s="612">
        <v>6</v>
      </c>
      <c r="F6" s="1033">
        <v>2</v>
      </c>
      <c r="G6" s="612">
        <v>2</v>
      </c>
      <c r="H6" s="980">
        <v>0</v>
      </c>
      <c r="I6" s="1034">
        <v>0.8</v>
      </c>
      <c r="J6" s="612">
        <v>1.7</v>
      </c>
      <c r="K6" s="1035">
        <v>0</v>
      </c>
      <c r="L6" s="1033">
        <v>86</v>
      </c>
      <c r="M6" s="612">
        <v>41</v>
      </c>
      <c r="N6" s="1028">
        <v>45</v>
      </c>
      <c r="O6" s="1034">
        <v>39.4</v>
      </c>
      <c r="P6" s="612">
        <v>41.2</v>
      </c>
      <c r="Q6" s="1028">
        <v>37.799999999999997</v>
      </c>
      <c r="R6" s="1033">
        <v>83</v>
      </c>
      <c r="S6" s="612">
        <v>44</v>
      </c>
      <c r="T6" s="1035">
        <v>39</v>
      </c>
    </row>
    <row r="7" spans="1:20" x14ac:dyDescent="0.25">
      <c r="A7" s="286">
        <v>2021</v>
      </c>
      <c r="B7" s="602">
        <v>0</v>
      </c>
      <c r="C7" s="601">
        <v>6</v>
      </c>
      <c r="D7" s="612">
        <v>0</v>
      </c>
      <c r="E7" s="612">
        <v>6</v>
      </c>
      <c r="F7" s="1033">
        <v>14</v>
      </c>
      <c r="G7" s="612">
        <v>4</v>
      </c>
      <c r="H7" s="980">
        <v>10</v>
      </c>
      <c r="I7" s="1034">
        <v>6.1</v>
      </c>
      <c r="J7" s="612">
        <v>3.8</v>
      </c>
      <c r="K7" s="1035">
        <v>8.1999999999999993</v>
      </c>
      <c r="L7" s="1033">
        <v>160</v>
      </c>
      <c r="M7" s="612">
        <v>77</v>
      </c>
      <c r="N7" s="1028">
        <v>83</v>
      </c>
      <c r="O7" s="1034">
        <v>71</v>
      </c>
      <c r="P7" s="612">
        <v>72</v>
      </c>
      <c r="Q7" s="1028">
        <v>70</v>
      </c>
      <c r="R7" s="1033">
        <v>82</v>
      </c>
      <c r="S7" s="612">
        <v>44</v>
      </c>
      <c r="T7" s="1035">
        <v>38</v>
      </c>
    </row>
    <row r="8" spans="1:20" x14ac:dyDescent="0.25">
      <c r="A8" s="219">
        <v>2022</v>
      </c>
      <c r="B8" s="617">
        <v>0</v>
      </c>
      <c r="C8" s="947">
        <v>6</v>
      </c>
      <c r="D8" s="981">
        <v>0</v>
      </c>
      <c r="E8" s="981">
        <v>6</v>
      </c>
      <c r="F8" s="1036">
        <v>3</v>
      </c>
      <c r="G8" s="981">
        <v>2</v>
      </c>
      <c r="H8" s="979">
        <v>1</v>
      </c>
      <c r="I8" s="754">
        <v>1.5</v>
      </c>
      <c r="J8" s="981">
        <v>2.2000000000000002</v>
      </c>
      <c r="K8" s="1037">
        <v>0.9</v>
      </c>
      <c r="L8" s="1036">
        <v>128</v>
      </c>
      <c r="M8" s="981">
        <v>71</v>
      </c>
      <c r="N8" s="691">
        <v>57</v>
      </c>
      <c r="O8" s="754">
        <v>59</v>
      </c>
      <c r="P8" s="981">
        <v>64.3</v>
      </c>
      <c r="Q8" s="691">
        <v>53.5</v>
      </c>
      <c r="R8" s="1036">
        <v>94</v>
      </c>
      <c r="S8" s="981">
        <v>37</v>
      </c>
      <c r="T8" s="1037">
        <v>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318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281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2.2000000000000002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94.642857142857139</v>
      </c>
      <c r="C21" s="739">
        <f>B10/(B7+B10)*100</f>
        <v>5.3571428571428568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94.642857142857139</v>
      </c>
      <c r="C26" s="739">
        <f>C21</f>
        <v>5.3571428571428568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5</v>
      </c>
      <c r="D5" s="914" t="s">
        <v>5</v>
      </c>
      <c r="E5" s="211"/>
      <c r="F5" s="125">
        <v>2021</v>
      </c>
      <c r="G5" s="70">
        <v>5</v>
      </c>
      <c r="H5" s="55">
        <v>0</v>
      </c>
      <c r="I5" s="110">
        <v>5</v>
      </c>
      <c r="J5" s="70">
        <v>1</v>
      </c>
      <c r="K5" s="55">
        <v>0</v>
      </c>
      <c r="L5" s="110">
        <v>1</v>
      </c>
      <c r="M5" s="70">
        <v>316</v>
      </c>
      <c r="N5" s="55">
        <v>294</v>
      </c>
      <c r="O5" s="70">
        <v>17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</v>
      </c>
      <c r="D6" s="915" t="s">
        <v>5</v>
      </c>
      <c r="E6" s="254"/>
      <c r="F6" s="125">
        <v>2022</v>
      </c>
      <c r="G6" s="212">
        <v>5</v>
      </c>
      <c r="H6" s="58">
        <v>0</v>
      </c>
      <c r="I6" s="160">
        <v>5</v>
      </c>
      <c r="J6" s="212">
        <v>1</v>
      </c>
      <c r="K6" s="58">
        <v>0</v>
      </c>
      <c r="L6" s="160">
        <v>1</v>
      </c>
      <c r="M6" s="212">
        <v>318</v>
      </c>
      <c r="N6" s="58">
        <v>281</v>
      </c>
      <c r="O6" s="212">
        <v>18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0</v>
      </c>
      <c r="I7" s="169">
        <v>5</v>
      </c>
      <c r="J7" s="167"/>
      <c r="K7" s="94"/>
      <c r="L7" s="169"/>
      <c r="M7" s="167">
        <v>334</v>
      </c>
      <c r="N7" s="94">
        <v>314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</v>
      </c>
      <c r="C5" s="611">
        <v>90.3</v>
      </c>
      <c r="D5" s="945">
        <v>89.7</v>
      </c>
      <c r="E5" s="610"/>
      <c r="F5" s="611"/>
      <c r="G5" s="945"/>
      <c r="H5" s="610"/>
      <c r="I5" s="611"/>
      <c r="J5" s="945"/>
      <c r="K5" s="610">
        <v>89</v>
      </c>
      <c r="L5" s="611">
        <v>47</v>
      </c>
      <c r="M5" s="945">
        <v>42</v>
      </c>
      <c r="N5" s="610">
        <v>89.9</v>
      </c>
      <c r="O5" s="611">
        <v>94</v>
      </c>
      <c r="P5" s="945">
        <v>85.7</v>
      </c>
      <c r="Q5" s="610">
        <v>2.1</v>
      </c>
      <c r="R5" s="611">
        <v>2.9</v>
      </c>
      <c r="S5" s="945">
        <v>1.3</v>
      </c>
    </row>
    <row r="6" spans="1:19" x14ac:dyDescent="0.25">
      <c r="A6" s="286">
        <v>2021</v>
      </c>
      <c r="B6" s="457">
        <v>94.4</v>
      </c>
      <c r="C6" s="458">
        <v>93.9</v>
      </c>
      <c r="D6" s="976">
        <v>94.9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63</v>
      </c>
      <c r="L6" s="458">
        <v>36</v>
      </c>
      <c r="M6" s="976">
        <v>27</v>
      </c>
      <c r="N6" s="457">
        <v>72.400000000000006</v>
      </c>
      <c r="O6" s="458">
        <v>70.599999999999994</v>
      </c>
      <c r="P6" s="976">
        <v>75</v>
      </c>
      <c r="Q6" s="457">
        <v>2.2999999999999998</v>
      </c>
      <c r="R6" s="458">
        <v>2.9</v>
      </c>
      <c r="S6" s="976">
        <v>1.7</v>
      </c>
    </row>
    <row r="7" spans="1:19" x14ac:dyDescent="0.25">
      <c r="A7" s="286">
        <v>2022</v>
      </c>
      <c r="B7" s="601">
        <v>97</v>
      </c>
      <c r="C7" s="612">
        <v>95.1</v>
      </c>
      <c r="D7" s="980">
        <v>99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60</v>
      </c>
      <c r="L7" s="612">
        <v>29</v>
      </c>
      <c r="M7" s="980">
        <v>31</v>
      </c>
      <c r="N7" s="601">
        <v>89.6</v>
      </c>
      <c r="O7" s="612">
        <v>80.599999999999994</v>
      </c>
      <c r="P7" s="980">
        <v>100</v>
      </c>
      <c r="Q7" s="601">
        <v>2.2000000000000002</v>
      </c>
      <c r="R7" s="612">
        <v>4.4000000000000004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238290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28989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56</v>
      </c>
      <c r="C5" s="616">
        <v>27</v>
      </c>
      <c r="D5" s="616">
        <v>29</v>
      </c>
      <c r="E5" s="599">
        <v>95</v>
      </c>
      <c r="F5" s="616">
        <v>34</v>
      </c>
      <c r="G5" s="945">
        <v>61</v>
      </c>
      <c r="H5" s="616">
        <v>50</v>
      </c>
      <c r="I5" s="616">
        <v>14</v>
      </c>
      <c r="J5" s="616">
        <v>36</v>
      </c>
      <c r="K5" s="217">
        <f>SUM(B5,E5,H5)</f>
        <v>201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48</v>
      </c>
      <c r="C6" s="612">
        <v>22</v>
      </c>
      <c r="D6" s="946">
        <v>26</v>
      </c>
      <c r="E6" s="601">
        <v>102</v>
      </c>
      <c r="F6" s="612">
        <v>44</v>
      </c>
      <c r="G6" s="946">
        <v>58</v>
      </c>
      <c r="H6" s="601">
        <v>19</v>
      </c>
      <c r="I6" s="612">
        <v>7</v>
      </c>
      <c r="J6" s="612">
        <v>12</v>
      </c>
      <c r="K6" s="218">
        <f>SUM(B6,E6,H6)</f>
        <v>169</v>
      </c>
      <c r="M6" s="105" t="s">
        <v>284</v>
      </c>
      <c r="N6" s="171">
        <f>IF(ISBLANK(J7),"",J7)</f>
        <v>5</v>
      </c>
      <c r="O6" s="80">
        <f>IF(ISBLANK(I7),"",I7)</f>
        <v>2</v>
      </c>
      <c r="P6" s="211"/>
    </row>
    <row r="7" spans="1:17" ht="24.75" x14ac:dyDescent="0.25">
      <c r="A7" s="218">
        <v>2023</v>
      </c>
      <c r="B7" s="601">
        <v>45</v>
      </c>
      <c r="C7" s="612">
        <v>23</v>
      </c>
      <c r="D7" s="946">
        <v>22</v>
      </c>
      <c r="E7" s="601">
        <v>101</v>
      </c>
      <c r="F7" s="612">
        <v>52</v>
      </c>
      <c r="G7" s="946">
        <v>49</v>
      </c>
      <c r="H7" s="601">
        <v>7</v>
      </c>
      <c r="I7" s="612">
        <v>2</v>
      </c>
      <c r="J7" s="612">
        <v>5</v>
      </c>
      <c r="K7" s="218">
        <f>SUM(B7,E7,H7)</f>
        <v>153</v>
      </c>
      <c r="M7" s="106" t="s">
        <v>285</v>
      </c>
      <c r="N7" s="220">
        <f>IF(ISBLANK(G7),"",G7)</f>
        <v>49</v>
      </c>
      <c r="O7" s="107">
        <f>IF(ISBLANK(F7),"",F7)</f>
        <v>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</v>
      </c>
      <c r="O8" s="83">
        <f>IF(ISBLANK(C7),"",C7)</f>
        <v>23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</v>
      </c>
      <c r="O13" s="80">
        <f>IF(ISBLANK(I7),"",I7)</f>
        <v>2</v>
      </c>
      <c r="P13" s="211"/>
    </row>
    <row r="14" spans="1:17" ht="27.75" customHeight="1" x14ac:dyDescent="0.25">
      <c r="M14" s="106" t="s">
        <v>515</v>
      </c>
      <c r="N14" s="220">
        <f>IF(ISBLANK(G7),"",G7)</f>
        <v>49</v>
      </c>
      <c r="O14" s="107">
        <f>IF(ISBLANK(F7),"",F7)</f>
        <v>52</v>
      </c>
      <c r="P14" s="211"/>
    </row>
    <row r="15" spans="1:17" ht="26.25" customHeight="1" x14ac:dyDescent="0.25">
      <c r="M15" s="108" t="s">
        <v>516</v>
      </c>
      <c r="N15" s="170">
        <f>IF(ISBLANK(D7),"",D7)</f>
        <v>22</v>
      </c>
      <c r="O15" s="83">
        <f>IF(ISBLANK(C7),"",C7)</f>
        <v>23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6</v>
      </c>
      <c r="D21" s="616">
        <v>13</v>
      </c>
      <c r="E21" s="599">
        <v>24</v>
      </c>
      <c r="F21" s="616">
        <v>7</v>
      </c>
      <c r="G21" s="945">
        <v>17</v>
      </c>
      <c r="H21" s="616">
        <v>23</v>
      </c>
      <c r="I21" s="616">
        <v>11</v>
      </c>
      <c r="J21" s="616">
        <v>12</v>
      </c>
      <c r="K21" s="217">
        <f>SUM(B21,E21,H21)</f>
        <v>66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</v>
      </c>
      <c r="C22" s="1028">
        <v>6</v>
      </c>
      <c r="D22" s="980">
        <v>3</v>
      </c>
      <c r="E22" s="1034">
        <v>30</v>
      </c>
      <c r="F22" s="1028">
        <v>9</v>
      </c>
      <c r="G22" s="980">
        <v>21</v>
      </c>
      <c r="H22" s="1034">
        <v>21</v>
      </c>
      <c r="I22" s="1028">
        <v>10</v>
      </c>
      <c r="J22" s="1028">
        <v>11</v>
      </c>
      <c r="K22" s="218">
        <f>SUM(B22,E22,H22)</f>
        <v>60</v>
      </c>
      <c r="M22" s="105" t="s">
        <v>284</v>
      </c>
      <c r="N22" s="171">
        <f>IF(ISBLANK(J23),"",J23)</f>
        <v>13</v>
      </c>
      <c r="O22" s="80">
        <f>IF(ISBLANK(I23),"",I23)</f>
        <v>5</v>
      </c>
      <c r="P22" s="211"/>
    </row>
    <row r="23" spans="1:17" ht="24.75" x14ac:dyDescent="0.25">
      <c r="A23" s="218">
        <v>2022</v>
      </c>
      <c r="B23" s="1034">
        <v>19</v>
      </c>
      <c r="C23" s="1028">
        <v>11</v>
      </c>
      <c r="D23" s="980">
        <v>8</v>
      </c>
      <c r="E23" s="1034">
        <v>23</v>
      </c>
      <c r="F23" s="1028">
        <v>10</v>
      </c>
      <c r="G23" s="980">
        <v>13</v>
      </c>
      <c r="H23" s="1034">
        <v>18</v>
      </c>
      <c r="I23" s="1028">
        <v>5</v>
      </c>
      <c r="J23" s="1028">
        <v>13</v>
      </c>
      <c r="K23" s="218">
        <f>SUM(B23,E23,H23)</f>
        <v>60</v>
      </c>
      <c r="M23" s="106" t="s">
        <v>285</v>
      </c>
      <c r="N23" s="220">
        <f>IF(ISBLANK(G23),"",G23)</f>
        <v>13</v>
      </c>
      <c r="O23" s="107">
        <f>IF(ISBLANK(F23),"",F23)</f>
        <v>10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11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13</v>
      </c>
      <c r="O29" s="80">
        <f>IF(ISBLANK(I23),"",I23)</f>
        <v>5</v>
      </c>
      <c r="P29" s="211"/>
    </row>
    <row r="30" spans="1:17" ht="27.75" customHeight="1" x14ac:dyDescent="0.25">
      <c r="M30" s="106" t="s">
        <v>515</v>
      </c>
      <c r="N30" s="220">
        <f>IF(ISBLANK(G23),"",G23)</f>
        <v>13</v>
      </c>
      <c r="O30" s="107">
        <f>IF(ISBLANK(F23),"",F23)</f>
        <v>10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11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198404</v>
      </c>
      <c r="D5" s="253"/>
    </row>
    <row r="6" spans="1:4" ht="30" x14ac:dyDescent="0.25">
      <c r="A6" s="686" t="s">
        <v>474</v>
      </c>
      <c r="B6" s="617">
        <v>39886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8</v>
      </c>
      <c r="J5" s="611">
        <v>10.7</v>
      </c>
      <c r="K5" s="945">
        <v>6.1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-5</v>
      </c>
      <c r="J7" s="612">
        <v>-4</v>
      </c>
      <c r="K7" s="980">
        <v>-5.6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</v>
      </c>
      <c r="C5" s="207">
        <v>19</v>
      </c>
      <c r="G5" s="113"/>
      <c r="H5" s="174" t="s">
        <v>586</v>
      </c>
      <c r="I5" s="207">
        <v>13</v>
      </c>
      <c r="J5" s="207">
        <v>6</v>
      </c>
    </row>
    <row r="6" spans="1:13" ht="15" customHeight="1" x14ac:dyDescent="0.25">
      <c r="A6" s="175" t="s">
        <v>587</v>
      </c>
      <c r="B6" s="208">
        <v>311</v>
      </c>
      <c r="C6" s="208">
        <v>121</v>
      </c>
      <c r="G6" s="113"/>
      <c r="H6" s="175" t="s">
        <v>587</v>
      </c>
      <c r="I6" s="208">
        <v>139</v>
      </c>
      <c r="J6" s="208">
        <v>93</v>
      </c>
    </row>
    <row r="7" spans="1:13" ht="15" customHeight="1" x14ac:dyDescent="0.25">
      <c r="A7" s="175" t="s">
        <v>588</v>
      </c>
      <c r="B7" s="208">
        <v>970</v>
      </c>
      <c r="C7" s="208">
        <v>652</v>
      </c>
      <c r="G7" s="113"/>
      <c r="H7" s="175" t="s">
        <v>588</v>
      </c>
      <c r="I7" s="208">
        <v>440</v>
      </c>
      <c r="J7" s="208">
        <v>335</v>
      </c>
    </row>
    <row r="8" spans="1:13" ht="15" customHeight="1" x14ac:dyDescent="0.25">
      <c r="A8" s="175" t="s">
        <v>589</v>
      </c>
      <c r="B8" s="208">
        <v>1210</v>
      </c>
      <c r="C8" s="208">
        <v>1012</v>
      </c>
      <c r="G8" s="113"/>
      <c r="H8" s="175" t="s">
        <v>589</v>
      </c>
      <c r="I8" s="208">
        <v>910</v>
      </c>
      <c r="J8" s="208">
        <v>697</v>
      </c>
    </row>
    <row r="9" spans="1:13" ht="15" customHeight="1" x14ac:dyDescent="0.25">
      <c r="A9" s="175" t="s">
        <v>590</v>
      </c>
      <c r="B9" s="208">
        <v>1613</v>
      </c>
      <c r="C9" s="208">
        <v>2235</v>
      </c>
      <c r="G9" s="113"/>
      <c r="H9" s="175" t="s">
        <v>590</v>
      </c>
      <c r="I9" s="208">
        <v>1551</v>
      </c>
      <c r="J9" s="208">
        <v>2029</v>
      </c>
    </row>
    <row r="10" spans="1:13" ht="15" customHeight="1" x14ac:dyDescent="0.25">
      <c r="A10" s="175" t="s">
        <v>591</v>
      </c>
      <c r="B10" s="208">
        <v>140</v>
      </c>
      <c r="C10" s="208">
        <v>151</v>
      </c>
      <c r="G10" s="113"/>
      <c r="H10" s="175" t="s">
        <v>591</v>
      </c>
      <c r="I10" s="208">
        <v>130</v>
      </c>
      <c r="J10" s="208">
        <v>113</v>
      </c>
    </row>
    <row r="11" spans="1:13" ht="15" customHeight="1" x14ac:dyDescent="0.25">
      <c r="A11" s="176" t="s">
        <v>592</v>
      </c>
      <c r="B11" s="209">
        <v>193</v>
      </c>
      <c r="C11" s="209">
        <v>185</v>
      </c>
      <c r="G11" s="113"/>
      <c r="H11" s="176" t="s">
        <v>592</v>
      </c>
      <c r="I11" s="209">
        <v>297</v>
      </c>
      <c r="J11" s="209">
        <v>217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</v>
      </c>
      <c r="C17" s="178">
        <f>IF(ISBLANK(C5),"0",C5)</f>
        <v>19</v>
      </c>
      <c r="G17" s="113"/>
      <c r="H17" s="174" t="s">
        <v>586</v>
      </c>
      <c r="I17" s="177">
        <f>IF(ISBLANK(I5),"0",I5)</f>
        <v>13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311</v>
      </c>
      <c r="C18" s="180">
        <f t="shared" si="0"/>
        <v>121</v>
      </c>
      <c r="G18" s="113"/>
      <c r="H18" s="175" t="s">
        <v>587</v>
      </c>
      <c r="I18" s="179">
        <f t="shared" ref="I18:J18" si="1">IF(ISBLANK(I6),"0",I6)</f>
        <v>139</v>
      </c>
      <c r="J18" s="180">
        <f t="shared" si="1"/>
        <v>93</v>
      </c>
    </row>
    <row r="19" spans="1:13" ht="15" customHeight="1" x14ac:dyDescent="0.25">
      <c r="A19" s="175" t="s">
        <v>588</v>
      </c>
      <c r="B19" s="179">
        <f t="shared" ref="B19:C19" si="2">IF(ISBLANK(B7),"0",B7)</f>
        <v>970</v>
      </c>
      <c r="C19" s="180">
        <f t="shared" si="2"/>
        <v>652</v>
      </c>
      <c r="G19" s="113"/>
      <c r="H19" s="175" t="s">
        <v>588</v>
      </c>
      <c r="I19" s="179">
        <f t="shared" ref="I19:J19" si="3">IF(ISBLANK(I7),"0",I7)</f>
        <v>440</v>
      </c>
      <c r="J19" s="180">
        <f t="shared" si="3"/>
        <v>335</v>
      </c>
    </row>
    <row r="20" spans="1:13" ht="15" customHeight="1" x14ac:dyDescent="0.25">
      <c r="A20" s="175" t="s">
        <v>589</v>
      </c>
      <c r="B20" s="179">
        <f t="shared" ref="B20:C20" si="4">IF(ISBLANK(B8),"0",B8)</f>
        <v>1210</v>
      </c>
      <c r="C20" s="180">
        <f t="shared" si="4"/>
        <v>1012</v>
      </c>
      <c r="G20" s="113"/>
      <c r="H20" s="175" t="s">
        <v>589</v>
      </c>
      <c r="I20" s="179">
        <f t="shared" ref="I20:J20" si="5">IF(ISBLANK(I8),"0",I8)</f>
        <v>910</v>
      </c>
      <c r="J20" s="180">
        <f t="shared" si="5"/>
        <v>697</v>
      </c>
    </row>
    <row r="21" spans="1:13" ht="15" customHeight="1" x14ac:dyDescent="0.25">
      <c r="A21" s="175" t="s">
        <v>590</v>
      </c>
      <c r="B21" s="179">
        <f t="shared" ref="B21:C21" si="6">IF(ISBLANK(B9),"0",B9)</f>
        <v>1613</v>
      </c>
      <c r="C21" s="180">
        <f t="shared" si="6"/>
        <v>2235</v>
      </c>
      <c r="G21" s="113"/>
      <c r="H21" s="175" t="s">
        <v>590</v>
      </c>
      <c r="I21" s="179">
        <f t="shared" ref="I21:J21" si="7">IF(ISBLANK(I9),"0",I9)</f>
        <v>1551</v>
      </c>
      <c r="J21" s="180">
        <f t="shared" si="7"/>
        <v>2029</v>
      </c>
    </row>
    <row r="22" spans="1:13" ht="15" customHeight="1" x14ac:dyDescent="0.25">
      <c r="A22" s="175" t="s">
        <v>591</v>
      </c>
      <c r="B22" s="179">
        <f t="shared" ref="B22:C22" si="8">IF(ISBLANK(B10),"0",B10)</f>
        <v>140</v>
      </c>
      <c r="C22" s="180">
        <f t="shared" si="8"/>
        <v>151</v>
      </c>
      <c r="G22" s="113"/>
      <c r="H22" s="175" t="s">
        <v>591</v>
      </c>
      <c r="I22" s="179">
        <f t="shared" ref="I22:J22" si="9">IF(ISBLANK(I10),"0",I10)</f>
        <v>130</v>
      </c>
      <c r="J22" s="180">
        <f t="shared" si="9"/>
        <v>113</v>
      </c>
    </row>
    <row r="23" spans="1:13" ht="15" customHeight="1" x14ac:dyDescent="0.25">
      <c r="A23" s="176" t="s">
        <v>592</v>
      </c>
      <c r="B23" s="181">
        <f t="shared" ref="B23:C23" si="10">IF(ISBLANK(B11),"0",B11)</f>
        <v>193</v>
      </c>
      <c r="C23" s="182">
        <f t="shared" si="10"/>
        <v>185</v>
      </c>
      <c r="G23" s="113"/>
      <c r="H23" s="176" t="s">
        <v>592</v>
      </c>
      <c r="I23" s="181">
        <f t="shared" ref="I23:J23" si="11">IF(ISBLANK(I11),"0",I11)</f>
        <v>297</v>
      </c>
      <c r="J23" s="182">
        <f t="shared" si="11"/>
        <v>217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0.33692722371967659</v>
      </c>
      <c r="C29" s="184">
        <f>C17/SUM(C17:C23)*100</f>
        <v>0.43428571428571433</v>
      </c>
      <c r="D29" s="253"/>
      <c r="E29" s="253"/>
      <c r="G29" s="113"/>
      <c r="H29" s="174" t="s">
        <v>593</v>
      </c>
      <c r="I29" s="184">
        <f>I17/SUM(I17:I23)*100</f>
        <v>0.37356321839080459</v>
      </c>
      <c r="J29" s="184">
        <f>J17/SUM(J17:J23)*100</f>
        <v>0.17191977077363896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6.9856244384546269</v>
      </c>
      <c r="C30" s="185">
        <f>C18/SUM(C17:C23)*100</f>
        <v>2.7657142857142856</v>
      </c>
      <c r="D30" s="253"/>
      <c r="E30" s="253"/>
      <c r="G30" s="113"/>
      <c r="H30" s="175" t="s">
        <v>594</v>
      </c>
      <c r="I30" s="185">
        <f>I18/SUM(I17:I23)*100</f>
        <v>3.9942528735632186</v>
      </c>
      <c r="J30" s="185">
        <f>J18/SUM(J17:J23)*100</f>
        <v>2.664756446991404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21.78796046720575</v>
      </c>
      <c r="C31" s="185">
        <f>C19/SUM(C17:C23)*100</f>
        <v>14.902857142857142</v>
      </c>
      <c r="D31" s="253"/>
      <c r="E31" s="253"/>
      <c r="G31" s="113"/>
      <c r="H31" s="175" t="s">
        <v>595</v>
      </c>
      <c r="I31" s="185">
        <f>I19/SUM(I17:I23)*100</f>
        <v>12.643678160919542</v>
      </c>
      <c r="J31" s="185">
        <f>J19/SUM(J17:J23)*100</f>
        <v>9.5988538681948423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27.178796046720578</v>
      </c>
      <c r="C32" s="185">
        <f>C20/SUM(C17:C23)*100</f>
        <v>23.131428571428572</v>
      </c>
      <c r="D32" s="253"/>
      <c r="E32" s="253"/>
      <c r="G32" s="113"/>
      <c r="H32" s="175" t="s">
        <v>596</v>
      </c>
      <c r="I32" s="185">
        <f>I20/SUM(I17:I23)*100</f>
        <v>26.149425287356319</v>
      </c>
      <c r="J32" s="185">
        <f>J20/SUM(J17:J23)*100</f>
        <v>19.97134670487106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36.230907457322552</v>
      </c>
      <c r="C33" s="185">
        <f>C21/SUM(C17:C23)*100</f>
        <v>51.085714285714289</v>
      </c>
      <c r="D33" s="253"/>
      <c r="E33" s="253"/>
      <c r="G33" s="113"/>
      <c r="H33" s="175" t="s">
        <v>597</v>
      </c>
      <c r="I33" s="185">
        <f>I21/SUM(I17:I23)*100</f>
        <v>44.568965517241374</v>
      </c>
      <c r="J33" s="185">
        <f>J21/SUM(J17:J23)*100</f>
        <v>58.137535816618914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3.1446540880503147</v>
      </c>
      <c r="C34" s="185">
        <f>C22/SUM(C17:C23)*100</f>
        <v>3.4514285714285711</v>
      </c>
      <c r="D34" s="253"/>
      <c r="E34" s="253"/>
      <c r="G34" s="113"/>
      <c r="H34" s="175" t="s">
        <v>598</v>
      </c>
      <c r="I34" s="185">
        <f>I22/SUM(I17:I23)*100</f>
        <v>3.7356321839080464</v>
      </c>
      <c r="J34" s="185">
        <f>J22/SUM(J17:J23)*100</f>
        <v>3.2378223495702003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4.3351302785265045</v>
      </c>
      <c r="C35" s="186">
        <f>C23/SUM(C17:C23)*100</f>
        <v>4.2285714285714286</v>
      </c>
      <c r="D35" s="253"/>
      <c r="E35" s="253"/>
      <c r="G35" s="113"/>
      <c r="H35" s="176" t="s">
        <v>599</v>
      </c>
      <c r="I35" s="186">
        <f>I23/SUM(I17:I23)*100</f>
        <v>8.5344827586206904</v>
      </c>
      <c r="J35" s="186">
        <f>J23/SUM(J17:J23)*100</f>
        <v>6.2177650429799423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0.33692722371967659</v>
      </c>
      <c r="C41" s="184">
        <f t="shared" si="12"/>
        <v>0.43428571428571433</v>
      </c>
      <c r="G41" s="113"/>
      <c r="H41" s="174" t="s">
        <v>601</v>
      </c>
      <c r="I41" s="184">
        <f t="shared" ref="I41:J41" si="13">I29</f>
        <v>0.37356321839080459</v>
      </c>
      <c r="J41" s="184">
        <f t="shared" si="13"/>
        <v>0.17191977077363896</v>
      </c>
    </row>
    <row r="42" spans="1:12" x14ac:dyDescent="0.25">
      <c r="A42" s="175" t="s">
        <v>602</v>
      </c>
      <c r="B42" s="185">
        <f t="shared" si="12"/>
        <v>6.9856244384546269</v>
      </c>
      <c r="C42" s="185">
        <f t="shared" si="12"/>
        <v>2.7657142857142856</v>
      </c>
      <c r="G42" s="113"/>
      <c r="H42" s="175" t="s">
        <v>602</v>
      </c>
      <c r="I42" s="185">
        <f t="shared" ref="I42:J42" si="14">I30</f>
        <v>3.9942528735632186</v>
      </c>
      <c r="J42" s="185">
        <f t="shared" si="14"/>
        <v>2.664756446991404</v>
      </c>
    </row>
    <row r="43" spans="1:12" x14ac:dyDescent="0.25">
      <c r="A43" s="175" t="s">
        <v>603</v>
      </c>
      <c r="B43" s="185">
        <f t="shared" si="12"/>
        <v>21.78796046720575</v>
      </c>
      <c r="C43" s="185">
        <f t="shared" si="12"/>
        <v>14.902857142857142</v>
      </c>
      <c r="G43" s="113"/>
      <c r="H43" s="175" t="s">
        <v>603</v>
      </c>
      <c r="I43" s="185">
        <f t="shared" ref="I43:J43" si="15">I31</f>
        <v>12.643678160919542</v>
      </c>
      <c r="J43" s="185">
        <f t="shared" si="15"/>
        <v>9.5988538681948423</v>
      </c>
    </row>
    <row r="44" spans="1:12" x14ac:dyDescent="0.25">
      <c r="A44" s="175" t="s">
        <v>604</v>
      </c>
      <c r="B44" s="185">
        <f t="shared" si="12"/>
        <v>27.178796046720578</v>
      </c>
      <c r="C44" s="185">
        <f t="shared" si="12"/>
        <v>23.131428571428572</v>
      </c>
      <c r="G44" s="113"/>
      <c r="H44" s="175" t="s">
        <v>604</v>
      </c>
      <c r="I44" s="185">
        <f t="shared" ref="I44:J44" si="16">I32</f>
        <v>26.149425287356319</v>
      </c>
      <c r="J44" s="185">
        <f t="shared" si="16"/>
        <v>19.97134670487106</v>
      </c>
    </row>
    <row r="45" spans="1:12" x14ac:dyDescent="0.25">
      <c r="A45" s="175" t="s">
        <v>605</v>
      </c>
      <c r="B45" s="185">
        <f t="shared" si="12"/>
        <v>36.230907457322552</v>
      </c>
      <c r="C45" s="185">
        <f t="shared" si="12"/>
        <v>51.085714285714289</v>
      </c>
      <c r="G45" s="113"/>
      <c r="H45" s="175" t="s">
        <v>605</v>
      </c>
      <c r="I45" s="185">
        <f t="shared" ref="I45:J45" si="17">I33</f>
        <v>44.568965517241374</v>
      </c>
      <c r="J45" s="185">
        <f t="shared" si="17"/>
        <v>58.137535816618914</v>
      </c>
    </row>
    <row r="46" spans="1:12" x14ac:dyDescent="0.25">
      <c r="A46" s="175" t="s">
        <v>606</v>
      </c>
      <c r="B46" s="185">
        <f t="shared" si="12"/>
        <v>3.1446540880503147</v>
      </c>
      <c r="C46" s="185">
        <f t="shared" si="12"/>
        <v>3.4514285714285711</v>
      </c>
      <c r="G46" s="113"/>
      <c r="H46" s="175" t="s">
        <v>606</v>
      </c>
      <c r="I46" s="185">
        <f t="shared" ref="I46:J46" si="18">I34</f>
        <v>3.7356321839080464</v>
      </c>
      <c r="J46" s="185">
        <f t="shared" si="18"/>
        <v>3.2378223495702003</v>
      </c>
    </row>
    <row r="47" spans="1:12" x14ac:dyDescent="0.25">
      <c r="A47" s="176" t="s">
        <v>607</v>
      </c>
      <c r="B47" s="186">
        <f t="shared" si="12"/>
        <v>4.3351302785265045</v>
      </c>
      <c r="C47" s="186">
        <f t="shared" si="12"/>
        <v>4.2285714285714286</v>
      </c>
      <c r="G47" s="113"/>
      <c r="H47" s="176" t="s">
        <v>607</v>
      </c>
      <c r="I47" s="186">
        <f t="shared" ref="I47:J47" si="19">I35</f>
        <v>8.5344827586206904</v>
      </c>
      <c r="J47" s="186">
        <f t="shared" si="19"/>
        <v>6.2177650429799423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2875</v>
      </c>
      <c r="C5" s="207">
        <v>2630</v>
      </c>
      <c r="D5" s="253"/>
      <c r="E5" s="253"/>
      <c r="F5" s="1003"/>
      <c r="H5" s="174" t="s">
        <v>624</v>
      </c>
      <c r="I5" s="207">
        <v>1208</v>
      </c>
      <c r="J5" s="207">
        <v>1068</v>
      </c>
    </row>
    <row r="6" spans="1:10" ht="15" customHeight="1" x14ac:dyDescent="0.25">
      <c r="A6" s="175" t="s">
        <v>625</v>
      </c>
      <c r="B6" s="208">
        <v>575</v>
      </c>
      <c r="C6" s="208">
        <v>691</v>
      </c>
      <c r="D6" s="253"/>
      <c r="E6" s="253"/>
      <c r="F6" s="1003"/>
      <c r="H6" s="175" t="s">
        <v>625</v>
      </c>
      <c r="I6" s="208">
        <v>1180</v>
      </c>
      <c r="J6" s="208">
        <v>1448</v>
      </c>
    </row>
    <row r="7" spans="1:10" ht="15" customHeight="1" x14ac:dyDescent="0.25">
      <c r="A7" s="176" t="s">
        <v>626</v>
      </c>
      <c r="B7" s="209">
        <v>1002</v>
      </c>
      <c r="C7" s="209">
        <v>1054</v>
      </c>
      <c r="D7" s="253"/>
      <c r="E7" s="253"/>
      <c r="F7" s="1003"/>
      <c r="H7" s="175" t="s">
        <v>626</v>
      </c>
      <c r="I7" s="208">
        <v>1076</v>
      </c>
      <c r="J7" s="208">
        <v>963</v>
      </c>
    </row>
    <row r="8" spans="1:10" x14ac:dyDescent="0.25">
      <c r="D8" s="253"/>
      <c r="E8" s="253"/>
      <c r="F8" s="1003"/>
      <c r="H8" s="176" t="s">
        <v>2351</v>
      </c>
      <c r="I8" s="209">
        <v>16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2875</v>
      </c>
      <c r="C13" s="178">
        <f>IF(ISBLANK(C5),"0",C5)</f>
        <v>2630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575</v>
      </c>
      <c r="C14" s="180">
        <f t="shared" si="0"/>
        <v>691</v>
      </c>
      <c r="D14" s="253"/>
      <c r="E14" s="253"/>
      <c r="F14" s="1003"/>
      <c r="H14" s="174" t="s">
        <v>624</v>
      </c>
      <c r="I14" s="177">
        <f>IF(ISBLANK(I5),"0",I5)</f>
        <v>1208</v>
      </c>
      <c r="J14" s="178">
        <f>IF(ISBLANK(J5),"0",J5)</f>
        <v>1068</v>
      </c>
    </row>
    <row r="15" spans="1:10" ht="15" customHeight="1" x14ac:dyDescent="0.25">
      <c r="A15" s="176" t="s">
        <v>626</v>
      </c>
      <c r="B15" s="181">
        <f t="shared" si="0"/>
        <v>1002</v>
      </c>
      <c r="C15" s="182">
        <f t="shared" si="0"/>
        <v>1054</v>
      </c>
      <c r="D15" s="253"/>
      <c r="E15" s="253"/>
      <c r="F15" s="1003"/>
      <c r="H15" s="175" t="s">
        <v>625</v>
      </c>
      <c r="I15" s="179">
        <f t="shared" ref="I15:J15" si="1">IF(ISBLANK(I6),"0",I6)</f>
        <v>1180</v>
      </c>
      <c r="J15" s="180">
        <f t="shared" si="1"/>
        <v>1448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1076</v>
      </c>
      <c r="J16" s="180">
        <f t="shared" si="2"/>
        <v>963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16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64.577717879604663</v>
      </c>
      <c r="C21" s="184">
        <f>C13/SUM(C13:C15)*100</f>
        <v>60.114285714285707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12.915543575920935</v>
      </c>
      <c r="C22" s="185">
        <f>C14/SUM(C13:C15)*100</f>
        <v>15.794285714285714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22.506738544474395</v>
      </c>
      <c r="C23" s="186">
        <f>C15/SUM(C13:C15)*100</f>
        <v>24.091428571428573</v>
      </c>
      <c r="D23" s="253"/>
      <c r="E23" s="253"/>
      <c r="F23" s="1003"/>
      <c r="H23" s="174" t="s">
        <v>629</v>
      </c>
      <c r="I23" s="184">
        <f>I14/SUM(I14:I17)*100</f>
        <v>34.712643678160923</v>
      </c>
      <c r="J23" s="184">
        <f>J14/SUM(J14:J17)*100</f>
        <v>30.601719197707737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33.90804597701149</v>
      </c>
      <c r="J24" s="185">
        <f>J15/SUM(J14:J17)*100</f>
        <v>41.489971346704877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30.919540229885058</v>
      </c>
      <c r="J25" s="185">
        <f>J16/SUM(J14:J17)*100</f>
        <v>27.593123209169057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0.45977011494252873</v>
      </c>
      <c r="J26" s="186">
        <f>J17/SUM(J14:J17)*100</f>
        <v>0.31518624641833809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64.577717879604663</v>
      </c>
      <c r="C29" s="189">
        <f t="shared" si="4"/>
        <v>60.114285714285707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12.915543575920935</v>
      </c>
      <c r="C30" s="192">
        <f t="shared" si="4"/>
        <v>15.794285714285714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22.506738544474395</v>
      </c>
      <c r="C31" s="195">
        <f t="shared" si="4"/>
        <v>24.091428571428573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34.712643678160923</v>
      </c>
      <c r="J32" s="189">
        <f>J23</f>
        <v>30.601719197707737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33.90804597701149</v>
      </c>
      <c r="J33" s="192">
        <f t="shared" si="5"/>
        <v>41.489971346704877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30.919540229885058</v>
      </c>
      <c r="J34" s="192">
        <f t="shared" si="6"/>
        <v>27.593123209169057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0.45977011494252873</v>
      </c>
      <c r="J35" s="195">
        <f t="shared" si="7"/>
        <v>0.31518624641833809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8220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-9.6999999999999993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73.040000000000006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165.2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9</v>
      </c>
      <c r="E5" s="28"/>
      <c r="J5" s="654" t="s">
        <v>542</v>
      </c>
      <c r="K5" s="669">
        <f>IF(ISBLANK(B5),"",B5)</f>
        <v>4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7</v>
      </c>
      <c r="C6" s="657">
        <v>6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29</v>
      </c>
      <c r="C7" s="657">
        <v>25</v>
      </c>
      <c r="E7" s="44"/>
      <c r="J7" s="656" t="s">
        <v>641</v>
      </c>
      <c r="K7" s="670">
        <f t="shared" si="0"/>
        <v>29</v>
      </c>
      <c r="L7" s="619">
        <f t="shared" si="1"/>
        <v>25</v>
      </c>
      <c r="N7" s="44"/>
    </row>
    <row r="8" spans="1:15" x14ac:dyDescent="0.25">
      <c r="A8" s="650" t="s">
        <v>642</v>
      </c>
      <c r="B8" s="651">
        <v>42</v>
      </c>
      <c r="C8" s="651">
        <v>32</v>
      </c>
      <c r="E8" s="21"/>
      <c r="J8" s="650" t="s">
        <v>642</v>
      </c>
      <c r="K8" s="670">
        <f t="shared" si="0"/>
        <v>42</v>
      </c>
      <c r="L8" s="619">
        <f t="shared" si="1"/>
        <v>32</v>
      </c>
      <c r="N8" s="21"/>
    </row>
    <row r="9" spans="1:15" x14ac:dyDescent="0.25">
      <c r="A9" s="650" t="s">
        <v>643</v>
      </c>
      <c r="B9" s="651">
        <v>57</v>
      </c>
      <c r="C9" s="651">
        <v>25</v>
      </c>
      <c r="E9" s="21"/>
      <c r="J9" s="650" t="s">
        <v>643</v>
      </c>
      <c r="K9" s="670">
        <f t="shared" si="0"/>
        <v>57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106</v>
      </c>
      <c r="C10" s="653">
        <v>13</v>
      </c>
      <c r="J10" s="652" t="s">
        <v>365</v>
      </c>
      <c r="K10" s="671">
        <f t="shared" si="0"/>
        <v>106</v>
      </c>
      <c r="L10" s="620">
        <f t="shared" si="1"/>
        <v>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5.17</v>
      </c>
      <c r="C15" s="197"/>
      <c r="D15" s="253"/>
      <c r="E15" s="211"/>
      <c r="F15" s="253"/>
      <c r="G15" s="253"/>
      <c r="J15" s="673" t="s">
        <v>488</v>
      </c>
      <c r="K15" s="674">
        <f>B15</f>
        <v>5.17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2.36</v>
      </c>
      <c r="C16" s="197"/>
      <c r="D16" s="253"/>
      <c r="E16" s="254"/>
      <c r="F16" s="253"/>
      <c r="G16" s="253"/>
      <c r="J16" s="675" t="s">
        <v>489</v>
      </c>
      <c r="K16" s="676">
        <f>B16</f>
        <v>2.36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3.77</v>
      </c>
      <c r="C19" s="198"/>
      <c r="D19" s="255"/>
      <c r="E19" s="256"/>
      <c r="F19" s="253"/>
      <c r="G19" s="253"/>
      <c r="J19" s="672" t="s">
        <v>502</v>
      </c>
      <c r="K19" s="676">
        <f>B19</f>
        <v>3.77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3.77</v>
      </c>
      <c r="C21" s="253"/>
      <c r="D21" s="253"/>
      <c r="E21" s="253"/>
      <c r="F21" s="253"/>
      <c r="G21" s="253"/>
      <c r="J21" s="661" t="s">
        <v>498</v>
      </c>
      <c r="K21" s="679">
        <f>B21</f>
        <v>3.77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5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21</v>
      </c>
      <c r="C34" s="657">
        <v>24</v>
      </c>
      <c r="E34" s="44"/>
      <c r="J34" s="656" t="s">
        <v>641</v>
      </c>
      <c r="K34" s="670">
        <f t="shared" si="2"/>
        <v>21</v>
      </c>
      <c r="L34" s="619">
        <f t="shared" si="3"/>
        <v>24</v>
      </c>
      <c r="N34" s="44"/>
    </row>
    <row r="35" spans="1:15" x14ac:dyDescent="0.25">
      <c r="A35" s="650" t="s">
        <v>642</v>
      </c>
      <c r="B35" s="651">
        <v>25</v>
      </c>
      <c r="C35" s="651">
        <v>17</v>
      </c>
      <c r="E35" s="21"/>
      <c r="J35" s="650" t="s">
        <v>642</v>
      </c>
      <c r="K35" s="670">
        <f t="shared" si="2"/>
        <v>25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27</v>
      </c>
      <c r="C36" s="651">
        <v>21</v>
      </c>
      <c r="E36" s="21"/>
      <c r="J36" s="650" t="s">
        <v>643</v>
      </c>
      <c r="K36" s="670">
        <f t="shared" si="2"/>
        <v>27</v>
      </c>
      <c r="L36" s="619">
        <f t="shared" si="3"/>
        <v>21</v>
      </c>
      <c r="N36" s="21"/>
    </row>
    <row r="37" spans="1:15" x14ac:dyDescent="0.25">
      <c r="A37" s="652" t="s">
        <v>365</v>
      </c>
      <c r="B37" s="653">
        <v>41</v>
      </c>
      <c r="C37" s="653">
        <v>12</v>
      </c>
      <c r="J37" s="652" t="s">
        <v>365</v>
      </c>
      <c r="K37" s="671">
        <f t="shared" si="2"/>
        <v>41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3.13</v>
      </c>
      <c r="C42" s="197"/>
      <c r="D42" s="253"/>
      <c r="E42" s="211"/>
      <c r="F42" s="253"/>
      <c r="G42" s="253"/>
      <c r="J42" s="673" t="s">
        <v>488</v>
      </c>
      <c r="K42" s="674">
        <f>B42</f>
        <v>3.13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2.21</v>
      </c>
      <c r="C43" s="197"/>
      <c r="D43" s="253"/>
      <c r="E43" s="254"/>
      <c r="F43" s="253"/>
      <c r="G43" s="253"/>
      <c r="J43" s="675" t="s">
        <v>489</v>
      </c>
      <c r="K43" s="676">
        <f>B43</f>
        <v>2.21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2.67</v>
      </c>
      <c r="C46" s="198"/>
      <c r="D46" s="255"/>
      <c r="E46" s="256"/>
      <c r="F46" s="253"/>
      <c r="G46" s="253"/>
      <c r="J46" s="672" t="s">
        <v>502</v>
      </c>
      <c r="K46" s="676">
        <f>B46</f>
        <v>2.67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2.67</v>
      </c>
      <c r="C48" s="253"/>
      <c r="D48" s="253"/>
      <c r="E48" s="253"/>
      <c r="F48" s="253"/>
      <c r="G48" s="253"/>
      <c r="J48" s="661" t="s">
        <v>498</v>
      </c>
      <c r="K48" s="679">
        <f>B48</f>
        <v>2.67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0.28000000000000003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164.7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155605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18930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29.4</v>
      </c>
      <c r="D4" s="600">
        <v>173.5</v>
      </c>
      <c r="E4" s="600">
        <v>0.4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45.5</v>
      </c>
      <c r="D5" s="751">
        <v>527.29999999999995</v>
      </c>
      <c r="E5" s="751">
        <v>0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58.8</v>
      </c>
      <c r="D6" s="959">
        <v>164.7</v>
      </c>
      <c r="E6" s="959">
        <v>0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29.4</v>
      </c>
      <c r="I9" s="648">
        <f>IF(ISBLANK(C5),"",C5)</f>
        <v>45.5</v>
      </c>
      <c r="J9" s="649">
        <f>IF(ISBLANK(C6),"",C6)</f>
        <v>58.8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</v>
      </c>
      <c r="C4" s="643">
        <v>1.1000000000000001</v>
      </c>
      <c r="D4" s="643">
        <v>0.6</v>
      </c>
      <c r="E4" s="643">
        <v>0.26</v>
      </c>
      <c r="F4" s="643">
        <v>1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10</v>
      </c>
      <c r="C5" s="602">
        <v>1.1000000000000001</v>
      </c>
      <c r="D5" s="602">
        <v>0.6</v>
      </c>
      <c r="E5" s="602">
        <v>0.26</v>
      </c>
      <c r="F5" s="602">
        <v>1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9</v>
      </c>
      <c r="C6" s="602">
        <v>1.1000000000000001</v>
      </c>
      <c r="D6" s="602">
        <v>0.6</v>
      </c>
      <c r="E6" s="602">
        <v>0.28000000000000003</v>
      </c>
      <c r="F6" s="602">
        <v>1.1000000000000001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95.3</v>
      </c>
      <c r="C6" s="602">
        <v>93.5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1819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22.1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606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17474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2126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1957</v>
      </c>
      <c r="C5" s="1034">
        <v>1062</v>
      </c>
      <c r="D5" s="600">
        <v>895</v>
      </c>
      <c r="G5" s="871" t="s">
        <v>126</v>
      </c>
      <c r="H5" s="637">
        <f>IF(ISBLANK(D7),"",D7)</f>
        <v>816</v>
      </c>
    </row>
    <row r="6" spans="1:17" x14ac:dyDescent="0.25">
      <c r="A6" s="641">
        <v>2021</v>
      </c>
      <c r="B6" s="1034">
        <v>1913</v>
      </c>
      <c r="C6" s="1034">
        <v>1050</v>
      </c>
      <c r="D6" s="602">
        <v>863</v>
      </c>
      <c r="G6" s="635" t="s">
        <v>127</v>
      </c>
      <c r="H6" s="623">
        <f>IF(ISBLANK(C7),"",C7)</f>
        <v>1003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1819</v>
      </c>
      <c r="C7" s="1034">
        <v>1003</v>
      </c>
      <c r="D7" s="617">
        <v>816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816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632</v>
      </c>
      <c r="C6" s="55">
        <v>305</v>
      </c>
      <c r="D6" s="55">
        <v>327</v>
      </c>
      <c r="E6" s="70">
        <v>651</v>
      </c>
      <c r="F6" s="55">
        <v>331</v>
      </c>
      <c r="G6" s="110">
        <v>320</v>
      </c>
      <c r="H6" s="55">
        <v>407</v>
      </c>
      <c r="I6" s="55">
        <v>199</v>
      </c>
      <c r="J6" s="55">
        <v>208</v>
      </c>
      <c r="K6" s="70">
        <v>1580</v>
      </c>
      <c r="L6" s="55">
        <v>780</v>
      </c>
      <c r="M6" s="110">
        <v>800</v>
      </c>
      <c r="N6" s="70">
        <v>1647</v>
      </c>
      <c r="O6" s="55">
        <v>867</v>
      </c>
      <c r="P6" s="110">
        <v>780</v>
      </c>
      <c r="Q6" s="70">
        <v>5879</v>
      </c>
      <c r="R6" s="55">
        <v>3067</v>
      </c>
      <c r="S6" s="110">
        <v>2812</v>
      </c>
      <c r="T6" s="70">
        <v>9033</v>
      </c>
      <c r="U6" s="55">
        <v>4529</v>
      </c>
      <c r="V6" s="160">
        <v>4504</v>
      </c>
    </row>
    <row r="7" spans="1:22" x14ac:dyDescent="0.25">
      <c r="A7" s="286">
        <v>2021</v>
      </c>
      <c r="B7" s="167">
        <v>625</v>
      </c>
      <c r="C7" s="94">
        <v>294</v>
      </c>
      <c r="D7" s="94">
        <v>331</v>
      </c>
      <c r="E7" s="167">
        <v>638</v>
      </c>
      <c r="F7" s="94">
        <v>325</v>
      </c>
      <c r="G7" s="169">
        <v>313</v>
      </c>
      <c r="H7" s="94">
        <v>396</v>
      </c>
      <c r="I7" s="94">
        <v>191</v>
      </c>
      <c r="J7" s="94">
        <v>205</v>
      </c>
      <c r="K7" s="167">
        <v>1558</v>
      </c>
      <c r="L7" s="94">
        <v>761</v>
      </c>
      <c r="M7" s="169">
        <v>797</v>
      </c>
      <c r="N7" s="167">
        <v>1600</v>
      </c>
      <c r="O7" s="94">
        <v>837</v>
      </c>
      <c r="P7" s="169">
        <v>763</v>
      </c>
      <c r="Q7" s="167">
        <v>5730</v>
      </c>
      <c r="R7" s="94">
        <v>2991</v>
      </c>
      <c r="S7" s="169">
        <v>2739</v>
      </c>
      <c r="T7" s="212">
        <v>8900</v>
      </c>
      <c r="U7" s="58">
        <v>4453</v>
      </c>
      <c r="V7" s="160">
        <v>4447</v>
      </c>
    </row>
    <row r="8" spans="1:22" x14ac:dyDescent="0.25">
      <c r="A8" s="219">
        <v>2022</v>
      </c>
      <c r="B8" s="72">
        <v>578</v>
      </c>
      <c r="C8" s="61">
        <v>280</v>
      </c>
      <c r="D8" s="61">
        <v>298</v>
      </c>
      <c r="E8" s="72">
        <v>606</v>
      </c>
      <c r="F8" s="61">
        <v>306</v>
      </c>
      <c r="G8" s="111">
        <v>300</v>
      </c>
      <c r="H8" s="61">
        <v>315</v>
      </c>
      <c r="I8" s="61">
        <v>170</v>
      </c>
      <c r="J8" s="61">
        <v>145</v>
      </c>
      <c r="K8" s="72">
        <v>1424</v>
      </c>
      <c r="L8" s="61">
        <v>716</v>
      </c>
      <c r="M8" s="111">
        <v>708</v>
      </c>
      <c r="N8" s="72">
        <v>1251</v>
      </c>
      <c r="O8" s="61">
        <v>656</v>
      </c>
      <c r="P8" s="111">
        <v>595</v>
      </c>
      <c r="Q8" s="72">
        <v>5119</v>
      </c>
      <c r="R8" s="61">
        <v>2675</v>
      </c>
      <c r="S8" s="111">
        <v>2444</v>
      </c>
      <c r="T8" s="72">
        <v>8220</v>
      </c>
      <c r="U8" s="61">
        <v>4104</v>
      </c>
      <c r="V8" s="111">
        <v>4116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578</v>
      </c>
      <c r="C15" s="172">
        <f>E8</f>
        <v>606</v>
      </c>
      <c r="D15" s="172">
        <f>H8</f>
        <v>315</v>
      </c>
      <c r="E15" s="172">
        <f>K8</f>
        <v>1424</v>
      </c>
      <c r="F15" s="172">
        <f>N8</f>
        <v>1251</v>
      </c>
      <c r="G15" s="172">
        <f>Q8</f>
        <v>5119</v>
      </c>
      <c r="H15" s="334">
        <f>T8</f>
        <v>8220</v>
      </c>
      <c r="M15" s="172">
        <f>K8</f>
        <v>1424</v>
      </c>
      <c r="N15" s="172">
        <f>H15-E15-O15</f>
        <v>4879</v>
      </c>
      <c r="O15" s="172">
        <f>H15-(B15+C15+G15)</f>
        <v>1917</v>
      </c>
      <c r="P15" s="29"/>
      <c r="Q15" s="100">
        <f>M15/H15*100</f>
        <v>17.323600973236008</v>
      </c>
      <c r="R15" s="100">
        <f>N15/H15*100</f>
        <v>59.355231143552309</v>
      </c>
      <c r="S15" s="100">
        <f>O15/H15*100</f>
        <v>23.321167883211679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17.323600973236008</v>
      </c>
      <c r="R18" s="100">
        <f>N15/H15*100</f>
        <v>59.355231143552309</v>
      </c>
      <c r="S18" s="100">
        <f>O15/H15*100</f>
        <v>23.321167883211679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11.5</v>
      </c>
      <c r="C23" s="361"/>
      <c r="D23" s="361"/>
      <c r="E23" s="167">
        <v>11.4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13.5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11.2</v>
      </c>
      <c r="C25" s="357"/>
      <c r="D25" s="357"/>
      <c r="E25" s="72">
        <v>11.1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0</v>
      </c>
      <c r="E4" s="599">
        <v>0</v>
      </c>
      <c r="F4" s="600">
        <v>7.2</v>
      </c>
      <c r="G4" s="600">
        <v>0</v>
      </c>
    </row>
    <row r="5" spans="1:10" x14ac:dyDescent="0.25">
      <c r="A5" s="286">
        <v>2022</v>
      </c>
      <c r="B5" s="751">
        <v>10</v>
      </c>
      <c r="C5" s="751">
        <v>0</v>
      </c>
      <c r="D5" s="751">
        <v>0</v>
      </c>
      <c r="E5" s="753">
        <v>0</v>
      </c>
      <c r="F5" s="751">
        <v>7</v>
      </c>
      <c r="G5" s="751">
        <v>0</v>
      </c>
    </row>
    <row r="6" spans="1:10" x14ac:dyDescent="0.25">
      <c r="A6" s="218">
        <v>2023</v>
      </c>
      <c r="B6" s="752">
        <v>21</v>
      </c>
      <c r="C6" s="752">
        <v>4</v>
      </c>
      <c r="D6" s="752">
        <v>2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0</v>
      </c>
      <c r="E11" s="103">
        <f>A4</f>
        <v>2021</v>
      </c>
      <c r="F11" s="80">
        <f>IF(ISBLANK(B4),"",B4)</f>
        <v>11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21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21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0</v>
      </c>
      <c r="E20" s="155">
        <f t="shared" si="5"/>
        <v>2023</v>
      </c>
      <c r="F20" s="83">
        <f>IF(ISBLANK(C6),"",C6)</f>
        <v>4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992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13.1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338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10.4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369</v>
      </c>
    </row>
    <row r="17" spans="2:3" x14ac:dyDescent="0.25">
      <c r="B17" s="253">
        <v>2022</v>
      </c>
      <c r="C17" s="1100">
        <v>364</v>
      </c>
    </row>
    <row r="18" spans="2:3" x14ac:dyDescent="0.25">
      <c r="B18" s="253">
        <v>2023</v>
      </c>
      <c r="C18" s="1100">
        <v>338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369</v>
      </c>
    </row>
    <row r="22" spans="2:3" x14ac:dyDescent="0.25">
      <c r="B22" s="636">
        <f>B17</f>
        <v>2022</v>
      </c>
      <c r="C22" s="636">
        <f t="shared" ref="C22:C23" si="0">IF(ISBLANK(C17),"",C17)</f>
        <v>364</v>
      </c>
    </row>
    <row r="23" spans="2:3" x14ac:dyDescent="0.25">
      <c r="B23" s="636">
        <f>B18</f>
        <v>2023</v>
      </c>
      <c r="C23" s="636">
        <f t="shared" si="0"/>
        <v>338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</v>
      </c>
      <c r="C5" s="55">
        <v>5</v>
      </c>
      <c r="D5" s="55">
        <v>12</v>
      </c>
      <c r="E5" s="269">
        <f>SUM(B5:D5)</f>
        <v>19</v>
      </c>
      <c r="F5" s="71">
        <v>1178</v>
      </c>
      <c r="G5" s="70">
        <v>0.1</v>
      </c>
      <c r="H5" s="55">
        <v>0.1</v>
      </c>
      <c r="I5" s="110">
        <v>0.6</v>
      </c>
      <c r="J5" s="71">
        <v>13.4</v>
      </c>
    </row>
    <row r="6" spans="1:10" x14ac:dyDescent="0.25">
      <c r="A6" s="286">
        <v>2022</v>
      </c>
      <c r="B6" s="757">
        <v>3</v>
      </c>
      <c r="C6" s="758">
        <v>6</v>
      </c>
      <c r="D6" s="758">
        <v>13</v>
      </c>
      <c r="E6" s="270">
        <f>SUM(B6:D6)</f>
        <v>22</v>
      </c>
      <c r="F6" s="214">
        <v>1068</v>
      </c>
      <c r="G6" s="457">
        <v>0.2</v>
      </c>
      <c r="H6" s="458">
        <v>0.1</v>
      </c>
      <c r="I6" s="763">
        <v>0.7</v>
      </c>
      <c r="J6" s="214">
        <v>13.1</v>
      </c>
    </row>
    <row r="7" spans="1:10" x14ac:dyDescent="0.25">
      <c r="A7" s="218">
        <v>2023</v>
      </c>
      <c r="B7" s="167">
        <v>4</v>
      </c>
      <c r="C7" s="94">
        <v>5</v>
      </c>
      <c r="D7" s="94">
        <v>15</v>
      </c>
      <c r="E7" s="447">
        <f>SUM(B7:D7)</f>
        <v>24</v>
      </c>
      <c r="F7" s="168">
        <v>992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1178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1068</v>
      </c>
      <c r="C14" s="28"/>
      <c r="D14" s="28"/>
      <c r="F14" s="625" t="s">
        <v>1526</v>
      </c>
      <c r="G14" s="621">
        <f>IF(ISBLANK(B7),"",B7)</f>
        <v>4</v>
      </c>
      <c r="I14" s="625" t="s">
        <v>1529</v>
      </c>
      <c r="J14" s="621">
        <f>IF(ISBLANK(B7),"",B7)</f>
        <v>4</v>
      </c>
    </row>
    <row r="15" spans="1:10" x14ac:dyDescent="0.25">
      <c r="A15" s="624">
        <f t="shared" ref="A15" si="1">A7</f>
        <v>2023</v>
      </c>
      <c r="B15" s="623">
        <f t="shared" si="0"/>
        <v>992</v>
      </c>
      <c r="C15" s="28"/>
      <c r="D15" s="28"/>
      <c r="F15" s="626" t="s">
        <v>1527</v>
      </c>
      <c r="G15" s="622">
        <f>IF(ISBLANK(C7),"",C7)</f>
        <v>5</v>
      </c>
      <c r="I15" s="626" t="s">
        <v>1538</v>
      </c>
      <c r="J15" s="622">
        <f>IF(ISBLANK(C7),"",C7)</f>
        <v>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26.9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17.399999999999999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29</v>
      </c>
      <c r="C7" s="759"/>
      <c r="D7" s="759"/>
      <c r="E7" s="457">
        <v>28.4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</v>
      </c>
      <c r="C8" s="760"/>
      <c r="D8" s="760"/>
      <c r="E8" s="601">
        <v>26.9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17.399999999999999</v>
      </c>
      <c r="K16" s="756"/>
    </row>
    <row r="17" spans="1:10" x14ac:dyDescent="0.25">
      <c r="A17" s="701">
        <f>A7</f>
        <v>2021</v>
      </c>
      <c r="B17" s="853">
        <f>IF(ISBLANK(B7),"",B7)</f>
        <v>29</v>
      </c>
      <c r="C17" s="755"/>
      <c r="I17" s="701">
        <f>A7</f>
        <v>2021</v>
      </c>
      <c r="J17" s="853">
        <f>IF(ISBLANK(E7),"",E7)</f>
        <v>28.4</v>
      </c>
    </row>
    <row r="18" spans="1:10" x14ac:dyDescent="0.25">
      <c r="A18" s="702">
        <f>A8</f>
        <v>2022</v>
      </c>
      <c r="B18" s="676">
        <f>IF(ISBLANK(B8),"",B8)</f>
        <v>25</v>
      </c>
      <c r="C18" s="755"/>
      <c r="I18" s="702">
        <f>A8</f>
        <v>2022</v>
      </c>
      <c r="J18" s="676">
        <f>IF(ISBLANK(E8),"",E8)</f>
        <v>26.9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37</v>
      </c>
      <c r="D5" s="449">
        <f>IF(ISBLANK(B5),"",A5)</f>
        <v>2021</v>
      </c>
      <c r="E5" s="618">
        <f>IF(ISBLANK(B5),"",B5)</f>
        <v>37</v>
      </c>
      <c r="K5" s="217">
        <v>2020</v>
      </c>
      <c r="L5" s="655">
        <v>7.6</v>
      </c>
    </row>
    <row r="6" spans="1:12" x14ac:dyDescent="0.25">
      <c r="A6" s="229">
        <v>2022</v>
      </c>
      <c r="B6" s="602">
        <v>39</v>
      </c>
      <c r="D6" s="450">
        <f>IF(ISBLANK(B6),"",A6)</f>
        <v>2022</v>
      </c>
      <c r="E6" s="619">
        <f>IF(ISBLANK(B6),"",B6)</f>
        <v>39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25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21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23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2994</v>
      </c>
      <c r="D5" s="643">
        <v>652</v>
      </c>
      <c r="E5" s="869">
        <v>21.7</v>
      </c>
      <c r="F5" s="1039">
        <v>23.4</v>
      </c>
      <c r="G5" s="1039">
        <v>19.899999999999999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2939</v>
      </c>
      <c r="D6" s="657">
        <v>638</v>
      </c>
      <c r="E6" s="657">
        <v>21.5</v>
      </c>
      <c r="F6" s="657">
        <v>23.6</v>
      </c>
      <c r="G6" s="657">
        <v>19.399999999999999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2711</v>
      </c>
      <c r="D7" s="617">
        <v>606</v>
      </c>
      <c r="E7" s="617">
        <v>22.1</v>
      </c>
      <c r="F7" s="617">
        <v>24.4</v>
      </c>
      <c r="G7" s="617">
        <v>19.8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</v>
      </c>
      <c r="C4" s="655">
        <v>151</v>
      </c>
      <c r="D4" s="655">
        <v>9.8000000000000007</v>
      </c>
      <c r="E4" s="655">
        <v>56</v>
      </c>
      <c r="F4" s="655">
        <v>0.6</v>
      </c>
      <c r="G4" s="655">
        <v>11</v>
      </c>
      <c r="H4" s="655">
        <v>0</v>
      </c>
      <c r="I4" s="655">
        <v>10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25.7</v>
      </c>
      <c r="C5" s="602">
        <v>147</v>
      </c>
      <c r="D5" s="602">
        <v>10.4</v>
      </c>
      <c r="E5" s="602">
        <v>58</v>
      </c>
      <c r="F5" s="602">
        <v>0.7</v>
      </c>
      <c r="G5" s="602">
        <v>10</v>
      </c>
      <c r="H5" s="602">
        <v>0</v>
      </c>
      <c r="I5" s="602">
        <v>11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133</v>
      </c>
      <c r="D6" s="617"/>
      <c r="E6" s="617">
        <v>60</v>
      </c>
      <c r="F6" s="617"/>
      <c r="G6" s="617">
        <v>23</v>
      </c>
      <c r="H6" s="617">
        <v>4</v>
      </c>
      <c r="I6" s="617">
        <v>15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87</v>
      </c>
      <c r="C4" s="1006">
        <v>38</v>
      </c>
      <c r="D4" s="1006">
        <v>49</v>
      </c>
      <c r="E4" s="1005">
        <v>155</v>
      </c>
      <c r="F4" s="1006">
        <v>77</v>
      </c>
      <c r="G4" s="1006">
        <v>78</v>
      </c>
      <c r="H4" s="1007">
        <v>9.6</v>
      </c>
      <c r="I4" s="1007">
        <v>17.2</v>
      </c>
      <c r="J4" s="1007">
        <v>-7.6</v>
      </c>
      <c r="K4" s="70">
        <v>128</v>
      </c>
      <c r="L4" s="55">
        <v>48</v>
      </c>
      <c r="M4" s="110">
        <v>80</v>
      </c>
      <c r="N4" s="55">
        <v>161</v>
      </c>
      <c r="O4" s="55">
        <v>72</v>
      </c>
      <c r="P4" s="110">
        <v>89</v>
      </c>
    </row>
    <row r="5" spans="1:17" x14ac:dyDescent="0.25">
      <c r="A5" s="286">
        <v>2021</v>
      </c>
      <c r="B5" s="1008">
        <v>73</v>
      </c>
      <c r="C5" s="1009">
        <v>35</v>
      </c>
      <c r="D5" s="1009">
        <v>38</v>
      </c>
      <c r="E5" s="1008">
        <v>189</v>
      </c>
      <c r="F5" s="1009">
        <v>110</v>
      </c>
      <c r="G5" s="1009">
        <v>79</v>
      </c>
      <c r="H5" s="1010">
        <v>8.1999999999999993</v>
      </c>
      <c r="I5" s="1010">
        <v>21.2</v>
      </c>
      <c r="J5" s="1010">
        <v>-13</v>
      </c>
      <c r="K5" s="212">
        <v>160</v>
      </c>
      <c r="L5" s="58">
        <v>67</v>
      </c>
      <c r="M5" s="160">
        <v>93</v>
      </c>
      <c r="N5" s="58">
        <v>208</v>
      </c>
      <c r="O5" s="58">
        <v>80</v>
      </c>
      <c r="P5" s="160">
        <v>128</v>
      </c>
    </row>
    <row r="6" spans="1:17" x14ac:dyDescent="0.25">
      <c r="A6" s="219">
        <v>2022</v>
      </c>
      <c r="B6" s="1011">
        <v>89</v>
      </c>
      <c r="C6" s="1012">
        <v>37</v>
      </c>
      <c r="D6" s="1012">
        <v>52</v>
      </c>
      <c r="E6" s="1011">
        <v>169</v>
      </c>
      <c r="F6" s="1012">
        <v>82</v>
      </c>
      <c r="G6" s="1012">
        <v>87</v>
      </c>
      <c r="H6" s="1013">
        <v>10.8</v>
      </c>
      <c r="I6" s="1013">
        <v>20.6</v>
      </c>
      <c r="J6" s="1013">
        <v>-9.6999999999999993</v>
      </c>
      <c r="K6" s="1014">
        <v>152</v>
      </c>
      <c r="L6" s="1015">
        <v>70</v>
      </c>
      <c r="M6" s="1016">
        <v>82</v>
      </c>
      <c r="N6" s="1015">
        <v>248</v>
      </c>
      <c r="O6" s="1015">
        <v>109</v>
      </c>
      <c r="P6" s="1016">
        <v>139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49</v>
      </c>
      <c r="C13" s="319">
        <f>IF(ISBLANK(C4),"",C4)</f>
        <v>38</v>
      </c>
      <c r="D13" s="364"/>
      <c r="E13" s="322">
        <f>A4</f>
        <v>2020</v>
      </c>
      <c r="F13" s="319">
        <f>IF(ISBLANK(G4),"",G4)</f>
        <v>78</v>
      </c>
      <c r="G13" s="319">
        <f>IF(ISBLANK(F4),"",F4)</f>
        <v>77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38</v>
      </c>
      <c r="C14" s="320">
        <f t="shared" ref="C14:C15" si="2">IF(ISBLANK(C5),"",C5)</f>
        <v>35</v>
      </c>
      <c r="D14" s="364"/>
      <c r="E14" s="323">
        <f t="shared" ref="E14:E15" si="3">A5</f>
        <v>2021</v>
      </c>
      <c r="F14" s="320">
        <f t="shared" ref="F14:F15" si="4">IF(ISBLANK(G5),"",G5)</f>
        <v>79</v>
      </c>
      <c r="G14" s="320">
        <f t="shared" ref="G14:G15" si="5">IF(ISBLANK(F5),"",F5)</f>
        <v>110</v>
      </c>
      <c r="H14" s="389"/>
      <c r="I14" s="389"/>
      <c r="J14" s="48"/>
      <c r="K14" s="325" t="s">
        <v>536</v>
      </c>
      <c r="L14" s="328">
        <f>IF(ISBLANK(K4),"",K4)</f>
        <v>128</v>
      </c>
      <c r="M14" s="328">
        <f>IF(ISBLANK(K5),"",K5)</f>
        <v>160</v>
      </c>
      <c r="N14" s="328">
        <f>IF(ISBLANK(K6),"",K6)</f>
        <v>152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52</v>
      </c>
      <c r="C15" s="321">
        <f t="shared" si="2"/>
        <v>37</v>
      </c>
      <c r="E15" s="324">
        <f t="shared" si="3"/>
        <v>2022</v>
      </c>
      <c r="F15" s="321">
        <f t="shared" si="4"/>
        <v>87</v>
      </c>
      <c r="G15" s="321">
        <f t="shared" si="5"/>
        <v>82</v>
      </c>
      <c r="H15" s="211"/>
      <c r="I15" s="211"/>
      <c r="J15" s="28"/>
      <c r="K15" s="326" t="s">
        <v>535</v>
      </c>
      <c r="L15" s="329">
        <f>IF(ISBLANK(N4),"",N4)</f>
        <v>161</v>
      </c>
      <c r="M15" s="329">
        <f>IF(ISBLANK(N5),"",N5)</f>
        <v>208</v>
      </c>
      <c r="N15" s="329">
        <f>IF(ISBLANK(N6),"",N6)</f>
        <v>248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128</v>
      </c>
      <c r="M19" s="328">
        <f>IF(ISBLANK(K5),"",K5)</f>
        <v>160</v>
      </c>
      <c r="N19" s="328">
        <f>IF(ISBLANK(K6),"",K6)</f>
        <v>152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161</v>
      </c>
      <c r="M20" s="329">
        <f>IF(ISBLANK(N5),"",N5)</f>
        <v>208</v>
      </c>
      <c r="N20" s="329">
        <f>IF(ISBLANK(N6),"",N6)</f>
        <v>248</v>
      </c>
      <c r="O20" s="364"/>
    </row>
    <row r="21" spans="1:15" x14ac:dyDescent="0.25">
      <c r="A21" s="322">
        <f>A4</f>
        <v>2020</v>
      </c>
      <c r="B21" s="319">
        <f>IF(ISBLANK(D4),"",D4)</f>
        <v>49</v>
      </c>
      <c r="C21" s="319">
        <f>IF(ISBLANK(C4),"",C4)</f>
        <v>38</v>
      </c>
      <c r="E21" s="322">
        <f>A4</f>
        <v>2020</v>
      </c>
      <c r="F21" s="319">
        <f>IF(ISBLANK(G4),"",G4)</f>
        <v>78</v>
      </c>
      <c r="G21" s="319">
        <f>IF(ISBLANK(F4),"",F4)</f>
        <v>77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38</v>
      </c>
      <c r="C22" s="320">
        <f t="shared" ref="C22:C23" si="8">IF(ISBLANK(C5),"",C5)</f>
        <v>35</v>
      </c>
      <c r="E22" s="323">
        <f t="shared" ref="E22:E23" si="9">A5</f>
        <v>2021</v>
      </c>
      <c r="F22" s="320">
        <f t="shared" ref="F22:F23" si="10">IF(ISBLANK(G5),"",G5)</f>
        <v>79</v>
      </c>
      <c r="G22" s="320">
        <f t="shared" ref="G22:G23" si="11">IF(ISBLANK(F5),"",F5)</f>
        <v>110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52</v>
      </c>
      <c r="C23" s="321">
        <f t="shared" si="8"/>
        <v>37</v>
      </c>
      <c r="E23" s="324">
        <f t="shared" si="9"/>
        <v>2022</v>
      </c>
      <c r="F23" s="321">
        <f t="shared" si="10"/>
        <v>87</v>
      </c>
      <c r="G23" s="321">
        <f t="shared" si="11"/>
        <v>82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8</v>
      </c>
      <c r="F5" s="616"/>
      <c r="G5" s="945"/>
      <c r="H5" s="599">
        <v>63</v>
      </c>
      <c r="I5" s="616">
        <v>21</v>
      </c>
      <c r="J5" s="616">
        <v>42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6</v>
      </c>
      <c r="F6" s="1028"/>
      <c r="G6" s="980"/>
      <c r="H6" s="1034">
        <v>51</v>
      </c>
      <c r="I6" s="1028">
        <v>15</v>
      </c>
      <c r="J6" s="1028">
        <v>36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15</v>
      </c>
      <c r="F7" s="1028"/>
      <c r="G7" s="980"/>
      <c r="H7" s="1034">
        <v>65</v>
      </c>
      <c r="I7" s="1028">
        <v>21</v>
      </c>
      <c r="J7" s="1028">
        <v>44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44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44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70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70.7</v>
      </c>
      <c r="C6" s="614">
        <v>36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72.2</v>
      </c>
      <c r="C10" s="614">
        <v>24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70</v>
      </c>
      <c r="C14" s="73">
        <v>32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54.162999999999997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202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3886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322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54.162999999999997</v>
      </c>
      <c r="C5" s="611">
        <v>54.162999999999997</v>
      </c>
      <c r="D5" s="751">
        <v>2763</v>
      </c>
      <c r="E5" s="751">
        <v>31</v>
      </c>
      <c r="G5" s="358">
        <v>2014</v>
      </c>
      <c r="H5" s="70">
        <v>340</v>
      </c>
      <c r="I5" s="55">
        <v>0</v>
      </c>
      <c r="J5" s="55">
        <v>340</v>
      </c>
      <c r="K5" s="71">
        <v>1</v>
      </c>
    </row>
    <row r="6" spans="1:12" x14ac:dyDescent="0.25">
      <c r="A6" s="286">
        <v>2021</v>
      </c>
      <c r="B6" s="601">
        <v>54.162999999999997</v>
      </c>
      <c r="C6" s="612">
        <v>54.162999999999997</v>
      </c>
      <c r="D6" s="959">
        <v>2867</v>
      </c>
      <c r="E6" s="959">
        <v>32</v>
      </c>
      <c r="G6" s="480">
        <v>2017</v>
      </c>
      <c r="H6" s="212">
        <v>344</v>
      </c>
      <c r="I6" s="58">
        <v>0</v>
      </c>
      <c r="J6" s="58">
        <v>344</v>
      </c>
      <c r="K6" s="214">
        <v>1</v>
      </c>
    </row>
    <row r="7" spans="1:12" x14ac:dyDescent="0.25">
      <c r="A7" s="218">
        <v>2022</v>
      </c>
      <c r="B7" s="601">
        <v>54.162999999999997</v>
      </c>
      <c r="C7" s="612">
        <v>54.162999999999997</v>
      </c>
      <c r="D7" s="959">
        <v>4367</v>
      </c>
      <c r="E7" s="959">
        <v>36</v>
      </c>
      <c r="G7" s="482">
        <v>2020</v>
      </c>
      <c r="H7" s="72">
        <v>322</v>
      </c>
      <c r="I7" s="61">
        <v>0</v>
      </c>
      <c r="J7" s="61">
        <v>322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54.162999999999997</v>
      </c>
      <c r="D14" s="631">
        <f>A5</f>
        <v>2020</v>
      </c>
      <c r="E14" s="625">
        <f>IF(ISBLANK(D5),"",D5)</f>
        <v>2763</v>
      </c>
      <c r="F14" s="211"/>
      <c r="G14" s="634" t="s">
        <v>925</v>
      </c>
      <c r="H14" s="621">
        <f>IF(ISBLANK(J7),"",J7)</f>
        <v>322</v>
      </c>
      <c r="I14" s="211"/>
      <c r="J14" s="211"/>
    </row>
    <row r="15" spans="1:12" x14ac:dyDescent="0.25">
      <c r="A15" s="870" t="s">
        <v>16</v>
      </c>
      <c r="B15" s="630">
        <f>IF(ISBLANK(B7),"",B7)</f>
        <v>54.162999999999997</v>
      </c>
      <c r="D15" s="632">
        <f t="shared" ref="D15:D16" si="0">A6</f>
        <v>2021</v>
      </c>
      <c r="E15" s="626">
        <f>IF(ISBLANK(D6),"",D6)</f>
        <v>2867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4367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54.162999999999997</v>
      </c>
      <c r="F19" s="253"/>
      <c r="G19" s="634" t="s">
        <v>529</v>
      </c>
      <c r="H19" s="621">
        <f>IF(ISBLANK(J7),"",J7)</f>
        <v>322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54.162999999999997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3886</v>
      </c>
      <c r="D5" s="1093">
        <v>202</v>
      </c>
      <c r="E5" s="1092"/>
      <c r="F5" s="1093"/>
    </row>
    <row r="6" spans="1:9" x14ac:dyDescent="0.25">
      <c r="A6" s="218">
        <v>2021</v>
      </c>
      <c r="B6" s="1092">
        <v>0.1</v>
      </c>
      <c r="C6" s="1092">
        <v>3886</v>
      </c>
      <c r="D6" s="1093">
        <v>202</v>
      </c>
      <c r="E6" s="1092"/>
      <c r="F6" s="1093"/>
    </row>
    <row r="7" spans="1:9" x14ac:dyDescent="0.25">
      <c r="A7" s="219">
        <v>2022</v>
      </c>
      <c r="B7" s="73">
        <v>0.2</v>
      </c>
      <c r="C7" s="73">
        <v>3886</v>
      </c>
      <c r="D7" s="73">
        <v>202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34</v>
      </c>
      <c r="C3" s="71">
        <v>8</v>
      </c>
      <c r="D3" s="71">
        <v>16</v>
      </c>
      <c r="F3" s="105" t="s">
        <v>537</v>
      </c>
      <c r="G3" s="97">
        <f>IF(ISBLANK(B3),"",B3)</f>
        <v>34</v>
      </c>
      <c r="H3" s="97">
        <f>IF(ISBLANK(B4),"",B4)</f>
        <v>29</v>
      </c>
      <c r="I3" s="97">
        <f>IF(ISBLANK(B5),"",B5)</f>
        <v>36</v>
      </c>
      <c r="J3" s="365"/>
    </row>
    <row r="4" spans="1:12" x14ac:dyDescent="0.25">
      <c r="A4" s="286">
        <v>2021</v>
      </c>
      <c r="B4" s="214">
        <v>29</v>
      </c>
      <c r="C4" s="214">
        <v>17</v>
      </c>
      <c r="D4" s="214">
        <v>9.1</v>
      </c>
      <c r="F4" s="130" t="s">
        <v>538</v>
      </c>
      <c r="G4" s="98">
        <f>IF(ISBLANK(C3),"",C3)</f>
        <v>8</v>
      </c>
      <c r="H4" s="98">
        <f>IF(ISBLANK(C4),"",C4)</f>
        <v>17</v>
      </c>
      <c r="I4" s="98">
        <f>IF(ISBLANK(C5),"",C5)</f>
        <v>15</v>
      </c>
      <c r="J4" s="365"/>
    </row>
    <row r="5" spans="1:12" x14ac:dyDescent="0.25">
      <c r="A5" s="218">
        <v>2022</v>
      </c>
      <c r="B5" s="168">
        <v>36</v>
      </c>
      <c r="C5" s="168">
        <v>15</v>
      </c>
      <c r="D5" s="168">
        <v>16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34</v>
      </c>
      <c r="H8" s="97">
        <f>IF(ISBLANK(B4),"",B4)</f>
        <v>29</v>
      </c>
      <c r="I8" s="97">
        <f>IF(ISBLANK(B5),"",B5)</f>
        <v>36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</v>
      </c>
      <c r="H9" s="98">
        <f>IF(ISBLANK(C4),"",C4)</f>
        <v>17</v>
      </c>
      <c r="I9" s="98">
        <f>IF(ISBLANK(C5),"",C5)</f>
        <v>15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</v>
      </c>
      <c r="H13" s="132">
        <f>IF(ISBLANK(D4),"",D4)</f>
        <v>9.1</v>
      </c>
      <c r="I13" s="132">
        <f>IF(ISBLANK(D5),"",D5)</f>
        <v>16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216</v>
      </c>
      <c r="C4" s="110">
        <v>201</v>
      </c>
      <c r="E4" s="29" t="s">
        <v>540</v>
      </c>
      <c r="F4" s="163">
        <f>B4/($B$22+$C$22)*100</f>
        <v>2.6277372262773722</v>
      </c>
      <c r="G4" s="163">
        <f>C4/($B$22+$C$22)*100</f>
        <v>2.4452554744525545</v>
      </c>
      <c r="J4" s="29" t="s">
        <v>540</v>
      </c>
      <c r="K4" s="163">
        <f>G4</f>
        <v>2.4452554744525545</v>
      </c>
    </row>
    <row r="5" spans="1:11" x14ac:dyDescent="0.25">
      <c r="A5" s="202" t="s">
        <v>541</v>
      </c>
      <c r="B5" s="212">
        <v>196</v>
      </c>
      <c r="C5" s="160">
        <v>206</v>
      </c>
      <c r="E5" s="29" t="s">
        <v>541</v>
      </c>
      <c r="F5" s="163">
        <f t="shared" ref="F5:G21" si="0">B5/($B$22+$C$22)*100</f>
        <v>2.3844282238442824</v>
      </c>
      <c r="G5" s="163">
        <f t="shared" si="0"/>
        <v>2.5060827250608271</v>
      </c>
      <c r="J5" s="29" t="s">
        <v>541</v>
      </c>
      <c r="K5" s="163">
        <f t="shared" ref="K5:K21" si="1">G5</f>
        <v>2.5060827250608271</v>
      </c>
    </row>
    <row r="6" spans="1:11" x14ac:dyDescent="0.25">
      <c r="A6" s="202" t="s">
        <v>542</v>
      </c>
      <c r="B6" s="212">
        <v>186</v>
      </c>
      <c r="C6" s="160">
        <v>179</v>
      </c>
      <c r="E6" s="29" t="s">
        <v>542</v>
      </c>
      <c r="F6" s="163">
        <f t="shared" si="0"/>
        <v>2.2627737226277373</v>
      </c>
      <c r="G6" s="163">
        <f t="shared" si="0"/>
        <v>2.1776155717761556</v>
      </c>
      <c r="J6" s="29" t="s">
        <v>542</v>
      </c>
      <c r="K6" s="163">
        <f t="shared" si="1"/>
        <v>2.1776155717761556</v>
      </c>
    </row>
    <row r="7" spans="1:11" x14ac:dyDescent="0.25">
      <c r="A7" s="202" t="s">
        <v>543</v>
      </c>
      <c r="B7" s="212">
        <v>185</v>
      </c>
      <c r="C7" s="160">
        <v>207</v>
      </c>
      <c r="E7" s="29" t="s">
        <v>543</v>
      </c>
      <c r="F7" s="163">
        <f t="shared" si="0"/>
        <v>2.2506082725060828</v>
      </c>
      <c r="G7" s="163">
        <f t="shared" si="0"/>
        <v>2.5182481751824817</v>
      </c>
      <c r="J7" s="29" t="s">
        <v>543</v>
      </c>
      <c r="K7" s="163">
        <f t="shared" si="1"/>
        <v>2.5182481751824817</v>
      </c>
    </row>
    <row r="8" spans="1:11" x14ac:dyDescent="0.25">
      <c r="A8" s="202" t="s">
        <v>544</v>
      </c>
      <c r="B8" s="212">
        <v>191</v>
      </c>
      <c r="C8" s="160">
        <v>214</v>
      </c>
      <c r="E8" s="29" t="s">
        <v>544</v>
      </c>
      <c r="F8" s="163">
        <f t="shared" si="0"/>
        <v>2.3236009732360099</v>
      </c>
      <c r="G8" s="163">
        <f t="shared" si="0"/>
        <v>2.6034063260340634</v>
      </c>
      <c r="J8" s="29" t="s">
        <v>544</v>
      </c>
      <c r="K8" s="163">
        <f t="shared" si="1"/>
        <v>2.6034063260340634</v>
      </c>
    </row>
    <row r="9" spans="1:11" x14ac:dyDescent="0.25">
      <c r="A9" s="202" t="s">
        <v>545</v>
      </c>
      <c r="B9" s="212">
        <v>219</v>
      </c>
      <c r="C9" s="160">
        <v>235</v>
      </c>
      <c r="E9" s="29" t="s">
        <v>545</v>
      </c>
      <c r="F9" s="163">
        <f t="shared" si="0"/>
        <v>2.664233576642336</v>
      </c>
      <c r="G9" s="163">
        <f t="shared" si="0"/>
        <v>2.8588807785888077</v>
      </c>
      <c r="J9" s="29" t="s">
        <v>545</v>
      </c>
      <c r="K9" s="163">
        <f t="shared" si="1"/>
        <v>2.8588807785888077</v>
      </c>
    </row>
    <row r="10" spans="1:11" x14ac:dyDescent="0.25">
      <c r="A10" s="202" t="s">
        <v>546</v>
      </c>
      <c r="B10" s="212">
        <v>196</v>
      </c>
      <c r="C10" s="160">
        <v>248</v>
      </c>
      <c r="E10" s="29" t="s">
        <v>546</v>
      </c>
      <c r="F10" s="163">
        <f t="shared" si="0"/>
        <v>2.3844282238442824</v>
      </c>
      <c r="G10" s="163">
        <f t="shared" si="0"/>
        <v>3.0170316301703162</v>
      </c>
      <c r="J10" s="29" t="s">
        <v>546</v>
      </c>
      <c r="K10" s="163">
        <f t="shared" si="1"/>
        <v>3.0170316301703162</v>
      </c>
    </row>
    <row r="11" spans="1:11" x14ac:dyDescent="0.25">
      <c r="A11" s="202" t="s">
        <v>547</v>
      </c>
      <c r="B11" s="212">
        <v>207</v>
      </c>
      <c r="C11" s="160">
        <v>244</v>
      </c>
      <c r="E11" s="29" t="s">
        <v>547</v>
      </c>
      <c r="F11" s="163">
        <f t="shared" si="0"/>
        <v>2.5182481751824817</v>
      </c>
      <c r="G11" s="163">
        <f t="shared" si="0"/>
        <v>2.9683698296836982</v>
      </c>
      <c r="J11" s="29" t="s">
        <v>547</v>
      </c>
      <c r="K11" s="163">
        <f t="shared" si="1"/>
        <v>2.9683698296836982</v>
      </c>
    </row>
    <row r="12" spans="1:11" x14ac:dyDescent="0.25">
      <c r="A12" s="202" t="s">
        <v>548</v>
      </c>
      <c r="B12" s="212">
        <v>195</v>
      </c>
      <c r="C12" s="160">
        <v>271</v>
      </c>
      <c r="E12" s="29" t="s">
        <v>548</v>
      </c>
      <c r="F12" s="163">
        <f t="shared" si="0"/>
        <v>2.3722627737226274</v>
      </c>
      <c r="G12" s="163">
        <f t="shared" si="0"/>
        <v>3.2968369829683701</v>
      </c>
      <c r="J12" s="29" t="s">
        <v>548</v>
      </c>
      <c r="K12" s="163">
        <f t="shared" si="1"/>
        <v>3.2968369829683701</v>
      </c>
    </row>
    <row r="13" spans="1:11" x14ac:dyDescent="0.25">
      <c r="A13" s="202" t="s">
        <v>549</v>
      </c>
      <c r="B13" s="212">
        <v>238</v>
      </c>
      <c r="C13" s="160">
        <v>239</v>
      </c>
      <c r="E13" s="29" t="s">
        <v>549</v>
      </c>
      <c r="F13" s="163">
        <f t="shared" si="0"/>
        <v>2.8953771289537711</v>
      </c>
      <c r="G13" s="163">
        <f t="shared" si="0"/>
        <v>2.9075425790754261</v>
      </c>
      <c r="J13" s="29" t="s">
        <v>549</v>
      </c>
      <c r="K13" s="163">
        <f t="shared" si="1"/>
        <v>2.9075425790754261</v>
      </c>
    </row>
    <row r="14" spans="1:11" x14ac:dyDescent="0.25">
      <c r="A14" s="202" t="s">
        <v>550</v>
      </c>
      <c r="B14" s="212">
        <v>312</v>
      </c>
      <c r="C14" s="160">
        <v>307</v>
      </c>
      <c r="E14" s="29" t="s">
        <v>550</v>
      </c>
      <c r="F14" s="163">
        <f t="shared" si="0"/>
        <v>3.7956204379562042</v>
      </c>
      <c r="G14" s="163">
        <f t="shared" si="0"/>
        <v>3.7347931873479316</v>
      </c>
      <c r="J14" s="29" t="s">
        <v>550</v>
      </c>
      <c r="K14" s="163">
        <f t="shared" si="1"/>
        <v>3.7347931873479316</v>
      </c>
    </row>
    <row r="15" spans="1:11" x14ac:dyDescent="0.25">
      <c r="A15" s="202" t="s">
        <v>551</v>
      </c>
      <c r="B15" s="212">
        <v>364</v>
      </c>
      <c r="C15" s="160">
        <v>361</v>
      </c>
      <c r="E15" s="29" t="s">
        <v>551</v>
      </c>
      <c r="F15" s="163">
        <f t="shared" si="0"/>
        <v>4.4282238442822388</v>
      </c>
      <c r="G15" s="163">
        <f t="shared" si="0"/>
        <v>4.3917274939172755</v>
      </c>
      <c r="J15" s="29" t="s">
        <v>551</v>
      </c>
      <c r="K15" s="163">
        <f t="shared" si="1"/>
        <v>4.3917274939172755</v>
      </c>
    </row>
    <row r="16" spans="1:11" x14ac:dyDescent="0.25">
      <c r="A16" s="202" t="s">
        <v>552</v>
      </c>
      <c r="B16" s="212">
        <v>337</v>
      </c>
      <c r="C16" s="160">
        <v>349</v>
      </c>
      <c r="E16" s="29" t="s">
        <v>552</v>
      </c>
      <c r="F16" s="163">
        <f t="shared" si="0"/>
        <v>4.0997566909975669</v>
      </c>
      <c r="G16" s="163">
        <f t="shared" si="0"/>
        <v>4.2457420924574212</v>
      </c>
      <c r="J16" s="29" t="s">
        <v>552</v>
      </c>
      <c r="K16" s="163">
        <f t="shared" si="1"/>
        <v>4.2457420924574212</v>
      </c>
    </row>
    <row r="17" spans="1:11" x14ac:dyDescent="0.25">
      <c r="A17" s="202" t="s">
        <v>553</v>
      </c>
      <c r="B17" s="212">
        <v>372</v>
      </c>
      <c r="C17" s="160">
        <v>360</v>
      </c>
      <c r="E17" s="29" t="s">
        <v>553</v>
      </c>
      <c r="F17" s="163">
        <f t="shared" si="0"/>
        <v>4.5255474452554747</v>
      </c>
      <c r="G17" s="163">
        <f t="shared" si="0"/>
        <v>4.3795620437956204</v>
      </c>
      <c r="J17" s="29" t="s">
        <v>553</v>
      </c>
      <c r="K17" s="163">
        <f t="shared" si="1"/>
        <v>4.3795620437956204</v>
      </c>
    </row>
    <row r="18" spans="1:11" x14ac:dyDescent="0.25">
      <c r="A18" s="202" t="s">
        <v>554</v>
      </c>
      <c r="B18" s="212">
        <v>290</v>
      </c>
      <c r="C18" s="160">
        <v>257</v>
      </c>
      <c r="E18" s="29" t="s">
        <v>554</v>
      </c>
      <c r="F18" s="163">
        <f t="shared" si="0"/>
        <v>3.5279805352798053</v>
      </c>
      <c r="G18" s="163">
        <f t="shared" si="0"/>
        <v>3.1265206812652067</v>
      </c>
      <c r="J18" s="29" t="s">
        <v>554</v>
      </c>
      <c r="K18" s="163">
        <f t="shared" si="1"/>
        <v>3.1265206812652067</v>
      </c>
    </row>
    <row r="19" spans="1:11" x14ac:dyDescent="0.25">
      <c r="A19" s="202" t="s">
        <v>555</v>
      </c>
      <c r="B19" s="212">
        <v>182</v>
      </c>
      <c r="C19" s="160">
        <v>104</v>
      </c>
      <c r="E19" s="29" t="s">
        <v>555</v>
      </c>
      <c r="F19" s="163">
        <f t="shared" si="0"/>
        <v>2.2141119221411194</v>
      </c>
      <c r="G19" s="163">
        <f t="shared" si="0"/>
        <v>1.2652068126520681</v>
      </c>
      <c r="J19" s="29" t="s">
        <v>555</v>
      </c>
      <c r="K19" s="163">
        <f t="shared" si="1"/>
        <v>1.2652068126520681</v>
      </c>
    </row>
    <row r="20" spans="1:11" x14ac:dyDescent="0.25">
      <c r="A20" s="202" t="s">
        <v>556</v>
      </c>
      <c r="B20" s="212">
        <v>136</v>
      </c>
      <c r="C20" s="160">
        <v>80</v>
      </c>
      <c r="E20" s="29" t="s">
        <v>556</v>
      </c>
      <c r="F20" s="163">
        <f t="shared" si="0"/>
        <v>1.6545012165450119</v>
      </c>
      <c r="G20" s="163">
        <f t="shared" si="0"/>
        <v>0.97323600973236013</v>
      </c>
      <c r="J20" s="29" t="s">
        <v>556</v>
      </c>
      <c r="K20" s="163">
        <f t="shared" si="1"/>
        <v>0.97323600973236013</v>
      </c>
    </row>
    <row r="21" spans="1:11" x14ac:dyDescent="0.25">
      <c r="A21" s="203" t="s">
        <v>557</v>
      </c>
      <c r="B21" s="72">
        <v>94</v>
      </c>
      <c r="C21" s="111">
        <v>42</v>
      </c>
      <c r="E21" s="31" t="s">
        <v>557</v>
      </c>
      <c r="F21" s="163">
        <f t="shared" si="0"/>
        <v>1.1435523114355231</v>
      </c>
      <c r="G21" s="163">
        <f t="shared" si="0"/>
        <v>0.51094890510948909</v>
      </c>
      <c r="J21" s="31" t="s">
        <v>557</v>
      </c>
      <c r="K21" s="210">
        <f t="shared" si="1"/>
        <v>0.51094890510948909</v>
      </c>
    </row>
    <row r="22" spans="1:11" x14ac:dyDescent="0.25">
      <c r="A22" s="309" t="s">
        <v>16</v>
      </c>
      <c r="B22" s="121">
        <f>SUM(B4:B21)</f>
        <v>4116</v>
      </c>
      <c r="C22" s="124">
        <f>SUM(C4:C21)</f>
        <v>4104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1114</v>
      </c>
      <c r="E3" s="297" t="s">
        <v>709</v>
      </c>
      <c r="F3" s="71">
        <v>51.22</v>
      </c>
      <c r="G3" s="71">
        <v>56.02</v>
      </c>
      <c r="K3" s="122" t="s">
        <v>16</v>
      </c>
      <c r="L3" s="71">
        <v>2.64</v>
      </c>
      <c r="M3" s="71">
        <v>2.4500000000000002</v>
      </c>
    </row>
    <row r="4" spans="1:16" x14ac:dyDescent="0.25">
      <c r="A4" s="202" t="s">
        <v>704</v>
      </c>
      <c r="B4" s="212"/>
      <c r="C4" s="160">
        <v>1016</v>
      </c>
      <c r="E4" s="298" t="s">
        <v>710</v>
      </c>
      <c r="F4" s="214">
        <v>38.799999999999997</v>
      </c>
      <c r="G4" s="214">
        <v>30.29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666</v>
      </c>
      <c r="E5" s="298" t="s">
        <v>711</v>
      </c>
      <c r="F5" s="214">
        <v>7.25</v>
      </c>
      <c r="G5" s="214">
        <v>10.55</v>
      </c>
      <c r="K5" s="123" t="s">
        <v>213</v>
      </c>
      <c r="L5" s="73">
        <v>2.64</v>
      </c>
      <c r="M5" s="73">
        <v>2.4500000000000002</v>
      </c>
      <c r="N5" s="211"/>
    </row>
    <row r="6" spans="1:16" x14ac:dyDescent="0.25">
      <c r="A6" s="202" t="s">
        <v>706</v>
      </c>
      <c r="B6" s="212"/>
      <c r="C6" s="160">
        <v>643</v>
      </c>
      <c r="E6" s="298" t="s">
        <v>712</v>
      </c>
      <c r="F6" s="214">
        <v>1.54</v>
      </c>
      <c r="G6" s="214">
        <v>1.91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261</v>
      </c>
      <c r="E7" s="299" t="s">
        <v>713</v>
      </c>
      <c r="F7" s="73">
        <v>1.19</v>
      </c>
      <c r="G7" s="73">
        <v>1.23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186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28.667009778692744</v>
      </c>
      <c r="C13" s="301" t="e">
        <f>B3/SUM(B3:B8)*100</f>
        <v>#DIV/0!</v>
      </c>
      <c r="E13" s="217" t="s">
        <v>836</v>
      </c>
      <c r="F13" s="289">
        <f>IF(ISBLANK(F3),"",F3)</f>
        <v>51.22</v>
      </c>
      <c r="G13" s="289">
        <f>IF(ISBLANK(G3),"",G3)</f>
        <v>56.02</v>
      </c>
    </row>
    <row r="14" spans="1:16" x14ac:dyDescent="0.25">
      <c r="A14" s="220" t="s">
        <v>825</v>
      </c>
      <c r="B14" s="305">
        <f>C4/SUM(C3:C8)*100</f>
        <v>26.145136387030366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38.799999999999997</v>
      </c>
      <c r="G14" s="290">
        <f t="shared" si="0"/>
        <v>30.29</v>
      </c>
    </row>
    <row r="15" spans="1:16" x14ac:dyDescent="0.25">
      <c r="A15" s="220" t="s">
        <v>826</v>
      </c>
      <c r="B15" s="305">
        <f>C5/SUM(C3:C8)*100</f>
        <v>17.138445702521874</v>
      </c>
      <c r="C15" s="302" t="e">
        <f>B5/SUM(B3:B8)*100</f>
        <v>#DIV/0!</v>
      </c>
      <c r="E15" s="286" t="s">
        <v>838</v>
      </c>
      <c r="F15" s="290">
        <f t="shared" si="0"/>
        <v>7.25</v>
      </c>
      <c r="G15" s="290">
        <f t="shared" si="0"/>
        <v>10.55</v>
      </c>
    </row>
    <row r="16" spans="1:16" x14ac:dyDescent="0.25">
      <c r="A16" s="220" t="s">
        <v>827</v>
      </c>
      <c r="B16" s="305">
        <f>C6/SUM(C3:C8)*100</f>
        <v>16.546577457539886</v>
      </c>
      <c r="C16" s="302" t="e">
        <f>B6/SUM(B3:B8)*100</f>
        <v>#DIV/0!</v>
      </c>
      <c r="E16" s="286" t="s">
        <v>839</v>
      </c>
      <c r="F16" s="290">
        <f t="shared" si="0"/>
        <v>1.54</v>
      </c>
      <c r="G16" s="290">
        <f t="shared" si="0"/>
        <v>1.91</v>
      </c>
    </row>
    <row r="17" spans="1:18" x14ac:dyDescent="0.25">
      <c r="A17" s="220" t="s">
        <v>828</v>
      </c>
      <c r="B17" s="305">
        <f>C7/SUM(C3:C8)*100</f>
        <v>6.7164179104477615</v>
      </c>
      <c r="C17" s="302" t="e">
        <f>B7/SUM(B3:B8)*100</f>
        <v>#DIV/0!</v>
      </c>
      <c r="E17" s="219" t="s">
        <v>840</v>
      </c>
      <c r="F17" s="291">
        <f t="shared" si="0"/>
        <v>1.19</v>
      </c>
      <c r="G17" s="291">
        <f t="shared" si="0"/>
        <v>1.23</v>
      </c>
    </row>
    <row r="18" spans="1:18" x14ac:dyDescent="0.25">
      <c r="A18" s="221" t="s">
        <v>829</v>
      </c>
      <c r="B18" s="306">
        <f>C8/SUM(C3:C8)*100</f>
        <v>4.7864127637673697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28.667009778692744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26.145136387030366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17.138445702521874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16.546577457539886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6.7164179104477615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4.7864127637673697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1085</v>
      </c>
      <c r="E34" s="297" t="s">
        <v>709</v>
      </c>
      <c r="F34" s="71">
        <v>56.02</v>
      </c>
      <c r="G34" s="211"/>
      <c r="K34" s="122" t="s">
        <v>16</v>
      </c>
      <c r="L34" s="71">
        <v>2.4500000000000002</v>
      </c>
      <c r="M34" s="211"/>
    </row>
    <row r="35" spans="1:16" x14ac:dyDescent="0.25">
      <c r="A35" s="202" t="s">
        <v>704</v>
      </c>
      <c r="B35" s="212"/>
      <c r="C35" s="160">
        <v>992</v>
      </c>
      <c r="E35" s="298" t="s">
        <v>710</v>
      </c>
      <c r="F35" s="214">
        <v>30.29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509</v>
      </c>
      <c r="E36" s="298" t="s">
        <v>711</v>
      </c>
      <c r="F36" s="214">
        <v>10.55</v>
      </c>
      <c r="G36" s="211"/>
      <c r="K36" s="123" t="s">
        <v>213</v>
      </c>
      <c r="L36" s="73">
        <v>2.4500000000000002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394</v>
      </c>
      <c r="E37" s="298" t="s">
        <v>712</v>
      </c>
      <c r="F37" s="214">
        <v>1.91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189</v>
      </c>
      <c r="E38" s="299" t="s">
        <v>713</v>
      </c>
      <c r="F38" s="73">
        <v>1.23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155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32.641395908543927</v>
      </c>
      <c r="C44" s="301" t="e">
        <f>B34/SUM(B34:B39)*100</f>
        <v>#DIV/0!</v>
      </c>
      <c r="E44" s="217" t="s">
        <v>836</v>
      </c>
      <c r="F44" s="289">
        <f>IF(ISBLANK(F34),"",F34)</f>
        <v>56.02</v>
      </c>
    </row>
    <row r="45" spans="1:16" x14ac:dyDescent="0.25">
      <c r="A45" s="220" t="s">
        <v>825</v>
      </c>
      <c r="B45" s="305">
        <f>C35/SUM(C34:C39)*100</f>
        <v>29.843561973525873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30.29</v>
      </c>
    </row>
    <row r="46" spans="1:16" x14ac:dyDescent="0.25">
      <c r="A46" s="220" t="s">
        <v>826</v>
      </c>
      <c r="B46" s="305">
        <f>C36/SUM(C34:C39)*100</f>
        <v>15.312876052948255</v>
      </c>
      <c r="C46" s="302" t="e">
        <f>B36/SUM(B34:B39)*100</f>
        <v>#DIV/0!</v>
      </c>
      <c r="E46" s="286" t="s">
        <v>838</v>
      </c>
      <c r="F46" s="290">
        <f t="shared" si="2"/>
        <v>10.55</v>
      </c>
    </row>
    <row r="47" spans="1:16" x14ac:dyDescent="0.25">
      <c r="A47" s="220" t="s">
        <v>827</v>
      </c>
      <c r="B47" s="305">
        <f>C37/SUM(C34:C39)*100</f>
        <v>11.853188929001202</v>
      </c>
      <c r="C47" s="302" t="e">
        <f>B37/SUM(B34:B39)*100</f>
        <v>#DIV/0!</v>
      </c>
      <c r="E47" s="286" t="s">
        <v>839</v>
      </c>
      <c r="F47" s="290">
        <f t="shared" si="2"/>
        <v>1.91</v>
      </c>
    </row>
    <row r="48" spans="1:16" x14ac:dyDescent="0.25">
      <c r="A48" s="220" t="s">
        <v>828</v>
      </c>
      <c r="B48" s="305">
        <f>C38/SUM(C34:C39)*100</f>
        <v>5.6859205776173285</v>
      </c>
      <c r="C48" s="302" t="e">
        <f>B38/SUM(B34:B39)*100</f>
        <v>#DIV/0!</v>
      </c>
      <c r="E48" s="219" t="s">
        <v>840</v>
      </c>
      <c r="F48" s="291">
        <f t="shared" si="2"/>
        <v>1.23</v>
      </c>
    </row>
    <row r="49" spans="1:3" x14ac:dyDescent="0.25">
      <c r="A49" s="221" t="s">
        <v>829</v>
      </c>
      <c r="B49" s="306">
        <f>C39/SUM(C34:C39)*100</f>
        <v>4.6630565583634178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32.641395908543927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29.843561973525873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15.312876052948255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11.853188929001202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5.6859205776173285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4.6630565583634178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2024-04-25T06:16:55Z</dcterms:modified>
</cp:coreProperties>
</file>